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worksheets/sheet11.xml" ContentType="application/vnd.openxmlformats-officedocument.spreadsheetml.worksheet+xml"/>
  <Override PartName="/xl/drawings/drawing6.xml" ContentType="application/vnd.openxmlformats-officedocument.drawing+xml"/>
  <Override PartName="/xl/worksheets/sheet12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2120" windowHeight="9120" tabRatio="964" activeTab="0"/>
  </bookViews>
  <sheets>
    <sheet name="Art. 2" sheetId="1" r:id="rId1"/>
    <sheet name="Art. 5" sheetId="2" r:id="rId2"/>
    <sheet name="Informeel kapitaal" sheetId="3" r:id="rId3"/>
    <sheet name="Vermogensvergelijking" sheetId="4" r:id="rId4"/>
    <sheet name="Carry back+forward" sheetId="5" r:id="rId5"/>
    <sheet name="Art 11+16" sheetId="6" r:id="rId6"/>
    <sheet name="opgv. 9.3" sheetId="7" r:id="rId7"/>
    <sheet name="Art 10a" sheetId="8" r:id="rId8"/>
    <sheet name="Art 10D" sheetId="9" r:id="rId9"/>
    <sheet name="Artikelen 13&gt;" sheetId="10" r:id="rId10"/>
    <sheet name="Art 14" sheetId="11" r:id="rId11"/>
    <sheet name="Art. 15" sheetId="12" r:id="rId12"/>
  </sheets>
  <definedNames/>
  <calcPr fullCalcOnLoad="1"/>
</workbook>
</file>

<file path=xl/sharedStrings.xml><?xml version="1.0" encoding="utf-8"?>
<sst xmlns="http://schemas.openxmlformats.org/spreadsheetml/2006/main" count="472" uniqueCount="361">
  <si>
    <t>Belastingrecht derde jaars</t>
  </si>
  <si>
    <t>Uit het boek moeten we de volgende hoofdsukken kennen:</t>
  </si>
  <si>
    <t>H3</t>
  </si>
  <si>
    <t>H4</t>
  </si>
  <si>
    <t>H6</t>
  </si>
  <si>
    <t>H9</t>
  </si>
  <si>
    <t>IB</t>
  </si>
  <si>
    <t>Winst</t>
  </si>
  <si>
    <t>AB</t>
  </si>
  <si>
    <t>VPB</t>
  </si>
  <si>
    <t>Cooperatie</t>
  </si>
  <si>
    <t>Rabobank (met name landbouwondernemingen)</t>
  </si>
  <si>
    <t>Waarborgmaatschappij</t>
  </si>
  <si>
    <t>Verzekeringsmaatschappij</t>
  </si>
  <si>
    <t>Waarborgmaatschappij:</t>
  </si>
  <si>
    <t>Open CV</t>
  </si>
  <si>
    <t>Is te vergelijken met aandelen</t>
  </si>
  <si>
    <t>Artikel 2</t>
  </si>
  <si>
    <t>Rechtspersonen</t>
  </si>
  <si>
    <t>NV, BV</t>
  </si>
  <si>
    <t>Cooperaties</t>
  </si>
  <si>
    <t>Verenigingen</t>
  </si>
  <si>
    <t>Artikel 2d lid 1</t>
  </si>
  <si>
    <t>Stichting</t>
  </si>
  <si>
    <t>Het klassiek stelsel:</t>
  </si>
  <si>
    <t>BV X</t>
  </si>
  <si>
    <t>Belasting 34,5%</t>
  </si>
  <si>
    <t>-</t>
  </si>
  <si>
    <t>art 22 VPB</t>
  </si>
  <si>
    <t>IB 50%</t>
  </si>
  <si>
    <t>Uitkeren of reserveren.</t>
  </si>
  <si>
    <t>Hierover tevens dividend belasting berekenen. Dit is een voorbelasting</t>
  </si>
  <si>
    <t>deze mag je in mindering brengen op de aangifte</t>
  </si>
  <si>
    <t>Stichting:</t>
  </si>
  <si>
    <t>Publiekrechtelijke rechtspersonen zijn overheidsinstellingen</t>
  </si>
  <si>
    <t>Artikel 2 lid1 jo Artikel 4</t>
  </si>
  <si>
    <t>Geen VPB behalve bij nevenactiviteiten.</t>
  </si>
  <si>
    <t>Als een onderdeel van de stichting concureerd met andere ondernemingen.</t>
  </si>
  <si>
    <t>Vermogensvergelijking</t>
  </si>
  <si>
    <t>Artikel</t>
  </si>
  <si>
    <t>Belastbaar bedrag</t>
  </si>
  <si>
    <t>Fiscale winst</t>
  </si>
  <si>
    <t xml:space="preserve">Artikel 8 </t>
  </si>
  <si>
    <t>Koppelartikel aan de IB</t>
  </si>
  <si>
    <t>In aftrek</t>
  </si>
  <si>
    <t xml:space="preserve">Artikel 9 </t>
  </si>
  <si>
    <t>Artikel 10</t>
  </si>
  <si>
    <t>Niet in aftrek</t>
  </si>
  <si>
    <t>Verkapt dividend</t>
  </si>
  <si>
    <t>Tantiemes</t>
  </si>
  <si>
    <t xml:space="preserve">1A </t>
  </si>
  <si>
    <t>Oprichtingskosten</t>
  </si>
  <si>
    <t>1D</t>
  </si>
  <si>
    <t>Dividend</t>
  </si>
  <si>
    <t>1E</t>
  </si>
  <si>
    <t>X</t>
  </si>
  <si>
    <t>BV</t>
  </si>
  <si>
    <t>Auto waarde in economische verkeer 10.000 Boekwaarde 5.000</t>
  </si>
  <si>
    <t>X koopt auto van BV voor 7000</t>
  </si>
  <si>
    <t>Verkapt Dividend bedraagt 3.000. Dit voordeel is voor de aandeelhouder.</t>
  </si>
  <si>
    <t>Gewoon dividend is altijd te traceren als dit namelijk niet het geval is dan betreft het</t>
  </si>
  <si>
    <t>verkapt dividend. Als het een voordeel zou zijn voor de BV dan heet het Informele Kapitaalstorting.</t>
  </si>
  <si>
    <t>Artikel 11</t>
  </si>
  <si>
    <t>Commissarisbeloning</t>
  </si>
  <si>
    <t>lid 1</t>
  </si>
  <si>
    <t>Commissaris met AB</t>
  </si>
  <si>
    <t>Beloning</t>
  </si>
  <si>
    <t>Aftrek</t>
  </si>
  <si>
    <t>Bijtellen</t>
  </si>
  <si>
    <t>Commissaris zonder AB komt het bedrag geheel in aftrek. GEEN ARTIKEL</t>
  </si>
  <si>
    <t>Voor toezichthoudende taken</t>
  </si>
  <si>
    <t>Totale beloning</t>
  </si>
  <si>
    <t>Voor toezicht</t>
  </si>
  <si>
    <t>=</t>
  </si>
  <si>
    <t>Max. in aftrek</t>
  </si>
  <si>
    <t>Mede in aftrek</t>
  </si>
  <si>
    <t>dat wil zeggen:</t>
  </si>
  <si>
    <t>meerdere ook in aftrek</t>
  </si>
  <si>
    <t>Totaal:</t>
  </si>
  <si>
    <t>+</t>
  </si>
  <si>
    <t>Altijd de combinatie laten zien.</t>
  </si>
  <si>
    <t>Voorbeeld 2:</t>
  </si>
  <si>
    <t>Totaal</t>
  </si>
  <si>
    <t>Voor Toezicht</t>
  </si>
  <si>
    <t>max.</t>
  </si>
  <si>
    <t>toezicht</t>
  </si>
  <si>
    <t>Totaal in aftrek</t>
  </si>
  <si>
    <t>minimaal 1.815</t>
  </si>
  <si>
    <t>het bedrag wordt dus nar 1.815 getild</t>
  </si>
  <si>
    <t>Tenminste 1.815 maar dat is groter dan 1.500 dus 1.500 in aftrek.</t>
  </si>
  <si>
    <t xml:space="preserve">Artikel 16 </t>
  </si>
  <si>
    <t>Giften</t>
  </si>
  <si>
    <t>gift</t>
  </si>
  <si>
    <t>winst</t>
  </si>
  <si>
    <t>120.000 * 6%</t>
  </si>
  <si>
    <t>De 6% mag niet meer bedragen dan de totale gift die is uitgegeven.</t>
  </si>
  <si>
    <t>Bij een negatieve winst komen de giften niet in aftrek.</t>
  </si>
  <si>
    <t>AK 500</t>
  </si>
  <si>
    <t>AGIO 300</t>
  </si>
  <si>
    <t>Wres 200</t>
  </si>
  <si>
    <t>AK 600</t>
  </si>
  <si>
    <t>agio 400</t>
  </si>
  <si>
    <t>her.</t>
  </si>
  <si>
    <t>Inv 150</t>
  </si>
  <si>
    <t>tantiemes</t>
  </si>
  <si>
    <t>Com. Ab</t>
  </si>
  <si>
    <t>emissie kst.</t>
  </si>
  <si>
    <t>giften</t>
  </si>
  <si>
    <t>Gevraagd Belastbaar bedrag</t>
  </si>
  <si>
    <t>Eindvermogen</t>
  </si>
  <si>
    <t>Beginvermogen</t>
  </si>
  <si>
    <t>art. 10 lid 1a</t>
  </si>
  <si>
    <t>art. 9 lid 1</t>
  </si>
  <si>
    <t>art. 11</t>
  </si>
  <si>
    <t>10.000/2</t>
  </si>
  <si>
    <t>5.000 reeds in aftrek gebracht</t>
  </si>
  <si>
    <t>Emmissiekst</t>
  </si>
  <si>
    <t>art 9 lid 1d</t>
  </si>
  <si>
    <t>art 16</t>
  </si>
  <si>
    <t>Kapitaalstorting</t>
  </si>
  <si>
    <t>Toevoeging fisc. Res. Art. 8 lid 12 vpb jo</t>
  </si>
  <si>
    <t>art 3.54 IB lid 1</t>
  </si>
  <si>
    <t>Giften art 16</t>
  </si>
  <si>
    <t>3000 -- 227</t>
  </si>
  <si>
    <t>Opgave 9.3</t>
  </si>
  <si>
    <t>Bet.</t>
  </si>
  <si>
    <t>NB</t>
  </si>
  <si>
    <t>VB</t>
  </si>
  <si>
    <t>ONT.</t>
  </si>
  <si>
    <t>Correcties BV/EV</t>
  </si>
  <si>
    <t>art. 10 lid 1e vpb</t>
  </si>
  <si>
    <t>DIV</t>
  </si>
  <si>
    <t>art 10 lid 1a + art 10 lid id vpb</t>
  </si>
  <si>
    <t>Storting</t>
  </si>
  <si>
    <t>art 16 VPB</t>
  </si>
  <si>
    <t>Aftrek giften (3500 -- 227) art 16 vpb</t>
  </si>
  <si>
    <t>Ad1)</t>
  </si>
  <si>
    <t>Artikel 10a lid1</t>
  </si>
  <si>
    <t>M</t>
  </si>
  <si>
    <t>D</t>
  </si>
  <si>
    <t>lening</t>
  </si>
  <si>
    <t>1 mln</t>
  </si>
  <si>
    <t>Div 1mln</t>
  </si>
  <si>
    <t>Eigen vermogen omgezet in vreemd vermogen met als doel rente in aftrek</t>
  </si>
  <si>
    <t>te brengen</t>
  </si>
  <si>
    <t>Ad2)</t>
  </si>
  <si>
    <t>Lening</t>
  </si>
  <si>
    <t>Kapitaal</t>
  </si>
  <si>
    <t>Dochter geeft moeder kapitaal terug, bij D is de rente niet aftrekbaar omdat deze rente</t>
  </si>
  <si>
    <t>terug moet betalen aan M.</t>
  </si>
  <si>
    <t>Ad3)</t>
  </si>
  <si>
    <t>Rente niet in aftrek bij M. TENZIJ tegenbewijs</t>
  </si>
  <si>
    <t>Artikel 10a lid 2 + 4 :</t>
  </si>
  <si>
    <t>Verbondenlichaam</t>
  </si>
  <si>
    <t>eerst lid 4 behandelen.</t>
  </si>
  <si>
    <t>A</t>
  </si>
  <si>
    <t>Z</t>
  </si>
  <si>
    <t>Y</t>
  </si>
  <si>
    <t>Wel verbonden</t>
  </si>
  <si>
    <t>y met x</t>
  </si>
  <si>
    <t>Niet verbonden</t>
  </si>
  <si>
    <t>Lid 2</t>
  </si>
  <si>
    <t>lid 4A</t>
  </si>
  <si>
    <t>Lid 4B</t>
  </si>
  <si>
    <t>Lid 4C</t>
  </si>
  <si>
    <t>Lening komt van z daarme betaald x het dividend aan a</t>
  </si>
  <si>
    <t>x geen rente in aftrek brengen, tenzij zie lid3 = tegenbewijs van art. 10a lid2</t>
  </si>
  <si>
    <t>leent z van de bank dan is het zakelijk, dan rente wel bij x in aftrek.</t>
  </si>
  <si>
    <t xml:space="preserve">Artikel 13 </t>
  </si>
  <si>
    <t>Deelnemingsvrijstelling</t>
  </si>
  <si>
    <t>lid2a</t>
  </si>
  <si>
    <t>lid2c</t>
  </si>
  <si>
    <t>&gt;= 5% van gestort kapitaal</t>
  </si>
  <si>
    <t>aandelen niet als voorraad</t>
  </si>
  <si>
    <t>niet als belegging</t>
  </si>
  <si>
    <t>deelneming onderworpen aan de winst</t>
  </si>
  <si>
    <t xml:space="preserve">als er aan het laatste punt niet wordt voldaan bestaat er fiscaal </t>
  </si>
  <si>
    <t>geen deelnemeingsvrijstelling.</t>
  </si>
  <si>
    <t>Lid 1</t>
  </si>
  <si>
    <t>deelneming</t>
  </si>
  <si>
    <t xml:space="preserve">Dat dividend of koersverschillen onbelast zijn bij M, dit zijn voordelen uit de </t>
  </si>
  <si>
    <t>Lid 3</t>
  </si>
  <si>
    <t>Ook vrijgesteld als je minder dan 5% hebt en het ligt toch in de lijnen van uitoefening</t>
  </si>
  <si>
    <t>Lid 4</t>
  </si>
  <si>
    <t>M investeerd in beleggingsinstellingen</t>
  </si>
  <si>
    <t>Lid 5</t>
  </si>
  <si>
    <t>Je neemt deel in een beleggingsinstelling.</t>
  </si>
  <si>
    <t>Geen Deelnemingsvrijstelling</t>
  </si>
  <si>
    <t>artikel 13A</t>
  </si>
  <si>
    <t>1mln</t>
  </si>
  <si>
    <t>(tax Haven)</t>
  </si>
  <si>
    <t>Kosten gemaakt door A: 1.500.000</t>
  </si>
  <si>
    <t>1 miljoen kosten in aftrek.</t>
  </si>
  <si>
    <t>500.000 opstallen tot dat D weer winst uitkeerd.</t>
  </si>
  <si>
    <t xml:space="preserve">Deelnemingsvrijstelling geldt niet. </t>
  </si>
  <si>
    <t>Als A dividend ontvangt moet zij hierover belasting betalen</t>
  </si>
  <si>
    <t>Rente en kosten mogen nu wel in aftrek worden gebracht.</t>
  </si>
  <si>
    <t>Als D positieve voordelen doorsluisd naar A dan mag voordat bedrag rente en kosten inaftrek</t>
  </si>
  <si>
    <t>worden gebracht.</t>
  </si>
  <si>
    <t>Artikel 13D</t>
  </si>
  <si>
    <t>Liquidatieverliezen</t>
  </si>
  <si>
    <t>(1)opgeofferd bedrag</t>
  </si>
  <si>
    <t>(2)Liquidatieverlies</t>
  </si>
  <si>
    <t>(4)..</t>
  </si>
  <si>
    <t>(3)aftrekbaar liquidatieverlies</t>
  </si>
  <si>
    <t>ad1)</t>
  </si>
  <si>
    <t>Kan verhoogd worden door informele kapitaalstorting</t>
  </si>
  <si>
    <t>ad2)</t>
  </si>
  <si>
    <t>afgelopen 5 jaar uitgekeerd, optellen bij liquidatieverlies(4)..</t>
  </si>
  <si>
    <t>afgelopen 5 jaar, jaar waarin we zelf zitten, en de daaropvolgende 5 jaar.</t>
  </si>
  <si>
    <t>Artikel 13CA</t>
  </si>
  <si>
    <t>lening 100.000</t>
  </si>
  <si>
    <t>Pakket verworven in 2000</t>
  </si>
  <si>
    <t>opgeofferd bedrag 1.000.000</t>
  </si>
  <si>
    <t>daalt met 200.000</t>
  </si>
  <si>
    <t>Deelnemings pakket is 100%</t>
  </si>
  <si>
    <t>Nu 2004</t>
  </si>
  <si>
    <t>(=goedkoopmansgebruik)</t>
  </si>
  <si>
    <t>eerste 5 jaar afwaarderen, de lening is zakelijk maar otch afwaarderen volgens voorzichtigheidsprincipe</t>
  </si>
  <si>
    <t>Jaar 6 maakt Y weer positieve voordelen</t>
  </si>
  <si>
    <t xml:space="preserve">dus </t>
  </si>
  <si>
    <t>800.000 / 5</t>
  </si>
  <si>
    <t>160.000 over de jaren 6 tot en met 10 gelijk bijtellen.</t>
  </si>
  <si>
    <t>De waarde in het economsich verkeer heb je nu nog niets mee te maken.</t>
  </si>
  <si>
    <t>Artikel 10D</t>
  </si>
  <si>
    <t>Thin Capitalisation</t>
  </si>
  <si>
    <t xml:space="preserve">Te veel vremd vermogen, dit leidt tot dat en gedeelte van </t>
  </si>
  <si>
    <t>de rente niet aftrekbaar is.</t>
  </si>
  <si>
    <t>VB:</t>
  </si>
  <si>
    <t>Gemiddeld vreemd vermogen &gt; dan 3x het gemiddeld fiscaal eigen vermogen + 500.000</t>
  </si>
  <si>
    <t>Meerdere rente niet aftrekbaar</t>
  </si>
  <si>
    <t>VV</t>
  </si>
  <si>
    <t>EV</t>
  </si>
  <si>
    <t>3x 1.000.000 + 500.000 --- 4.000.000</t>
  </si>
  <si>
    <t>De rente van 500.000 niet in aftrek.</t>
  </si>
  <si>
    <t>Artikel 15</t>
  </si>
  <si>
    <t>Dan is het een onderneming en is de fiscale eenheid van kracht.</t>
  </si>
  <si>
    <t>D1</t>
  </si>
  <si>
    <t>D2</t>
  </si>
  <si>
    <t>&gt; Artikel 12 &lt;</t>
  </si>
  <si>
    <t>in aandelen aflossen</t>
  </si>
  <si>
    <t>Informele kapitaalstorting</t>
  </si>
  <si>
    <t>.1</t>
  </si>
  <si>
    <t>Winsten niet belast</t>
  </si>
  <si>
    <t>.2</t>
  </si>
  <si>
    <t>Kosten en verliezen niet aftrekbaar</t>
  </si>
  <si>
    <t>Opgeofferd bedrag -- Liquidatie verlies</t>
  </si>
  <si>
    <t>Komt niet zo vaak meer voor op het landelijke examen.</t>
  </si>
  <si>
    <t>Fiscale eenheid</t>
  </si>
  <si>
    <t>Alle belastingplichtige</t>
  </si>
  <si>
    <t>Een balans op naam moeder</t>
  </si>
  <si>
    <t>.3</t>
  </si>
  <si>
    <t>Juridisch en economisch eigendom</t>
  </si>
  <si>
    <t>.4</t>
  </si>
  <si>
    <t>95% aandelen in hand</t>
  </si>
  <si>
    <t>.5</t>
  </si>
  <si>
    <t>Interne transacties zonder winstopslag.</t>
  </si>
  <si>
    <t>Artikel 15AC</t>
  </si>
  <si>
    <t>Verliesverrekening</t>
  </si>
  <si>
    <t>art. 20 compensabele verliezen</t>
  </si>
  <si>
    <t>3 jaar carry back</t>
  </si>
  <si>
    <t>onberperkt carry forward</t>
  </si>
  <si>
    <t>Voorvoegingsverlies</t>
  </si>
  <si>
    <t>Per 1 januari 2002 is er een fiscale eenheid tot stand gekomen.</t>
  </si>
  <si>
    <t>Stappen:</t>
  </si>
  <si>
    <t>Horizontaal compenseren binnen de fiscale eenheid</t>
  </si>
  <si>
    <t>Verticaal compenseren voorvoeging</t>
  </si>
  <si>
    <t>Verticaal compenseren fiscale eenheid resultaat</t>
  </si>
  <si>
    <t>Compenseren</t>
  </si>
  <si>
    <t>Dochter</t>
  </si>
  <si>
    <t>Artikel 15AI</t>
  </si>
  <si>
    <t>(=de 16de standaardvoorwaarden)</t>
  </si>
  <si>
    <t>Verkoopt alle aandelen</t>
  </si>
  <si>
    <t>100.000 pand</t>
  </si>
  <si>
    <t>Voordeel Boekwaarde in waarde economisch verkeer</t>
  </si>
  <si>
    <t>WEV 1mln.</t>
  </si>
  <si>
    <t>Dit is een interne transactie dus geen winstopslag of winst laten zien.</t>
  </si>
  <si>
    <t>Pand bij D heeft een waarde van 100.000</t>
  </si>
  <si>
    <t xml:space="preserve">Bij verkoop is dochter 1 mln waard. Fiscal eenheid wordt verbroken en dan geldt meteen de </t>
  </si>
  <si>
    <t>Deelnemingsvrijstelling. De 900.000 winst is onbelast.</t>
  </si>
  <si>
    <t>Bedrijfsfusie.</t>
  </si>
  <si>
    <t>Activa en Passiva worden uitgegeven tegen uitreiking aandelen.</t>
  </si>
  <si>
    <t>Activa</t>
  </si>
  <si>
    <t>Passiva</t>
  </si>
  <si>
    <t>AK</t>
  </si>
  <si>
    <t>agio</t>
  </si>
  <si>
    <t>Wres.</t>
  </si>
  <si>
    <t>BV 1</t>
  </si>
  <si>
    <t>BV 2</t>
  </si>
  <si>
    <t>Active</t>
  </si>
  <si>
    <t>Goodwill</t>
  </si>
  <si>
    <t>Stille res.</t>
  </si>
  <si>
    <t xml:space="preserve">WEV activa </t>
  </si>
  <si>
    <t>latentie</t>
  </si>
  <si>
    <t>Aandeel kost nominaal 1000</t>
  </si>
  <si>
    <t>GW</t>
  </si>
  <si>
    <t>fisc res.</t>
  </si>
  <si>
    <t>lat 205</t>
  </si>
  <si>
    <t>Waarde BV 1</t>
  </si>
  <si>
    <t>stille res.</t>
  </si>
  <si>
    <t>gw</t>
  </si>
  <si>
    <t>lat. 20%</t>
  </si>
  <si>
    <t>Waarde BV 2</t>
  </si>
  <si>
    <t>1 aandeel is nominaal 1000</t>
  </si>
  <si>
    <t>per aandeel</t>
  </si>
  <si>
    <t>Hoeveel moet er betaald worden voor het verkrijgen van 1 aandeel (per BV)</t>
  </si>
  <si>
    <t>aandelen zijn er nof\dig om BV 2 over te nemen.</t>
  </si>
  <si>
    <t>Nominaal 79 aandelen uitgegeven om 330.000 te verkrijgen</t>
  </si>
  <si>
    <t>79 * 1000</t>
  </si>
  <si>
    <t>330.000 -- 79.000</t>
  </si>
  <si>
    <t>aandelenkapitaal</t>
  </si>
  <si>
    <t>Verhoogd bij BV 1</t>
  </si>
  <si>
    <t>Activa 1</t>
  </si>
  <si>
    <t>(100.000 + 79.000)</t>
  </si>
  <si>
    <t>(100.000 + 251.000)</t>
  </si>
  <si>
    <t>BV totaal commercieel</t>
  </si>
  <si>
    <t>BV 1 Fiscaal</t>
  </si>
  <si>
    <t>Activa1</t>
  </si>
  <si>
    <t>FV</t>
  </si>
  <si>
    <t>Subjectieve vrijstellingen voor VPB</t>
  </si>
  <si>
    <t>1)</t>
  </si>
  <si>
    <t>Natuurschoonlichamen</t>
  </si>
  <si>
    <t>2)</t>
  </si>
  <si>
    <t>pensioenlichamen die werknemers verzekeren &lt; 10% van aandelen.</t>
  </si>
  <si>
    <t>3)</t>
  </si>
  <si>
    <t>ziekenhuizen, bejaardehuizen, opvangtehuizen en kredietverstrekkers aan economisch zwakkere groepn</t>
  </si>
  <si>
    <t>4)</t>
  </si>
  <si>
    <t>woningbouwverenigingen</t>
  </si>
  <si>
    <t>5)</t>
  </si>
  <si>
    <t>landbouwbedrijven</t>
  </si>
  <si>
    <t>6)</t>
  </si>
  <si>
    <t>ziekenfondsen, verplegingsfondsen en ziektekostenverzekeraars die geen winst beogen</t>
  </si>
  <si>
    <t>7)</t>
  </si>
  <si>
    <t>uitvoeringsinstanties sociale zekerheden</t>
  </si>
  <si>
    <t>8)</t>
  </si>
  <si>
    <t>openbare leeszalen en bibliotheken</t>
  </si>
  <si>
    <t>Kasstelsel:</t>
  </si>
  <si>
    <t>te corrigeren vpb, de werkelijke betaalde vpb in dat jaar</t>
  </si>
  <si>
    <t>reserveringsstelsel:</t>
  </si>
  <si>
    <t>te corrigeren vpb, de vpb die op het resultaat van dat jaar drukt</t>
  </si>
  <si>
    <t>Informeel kapitaal:</t>
  </si>
  <si>
    <t>Onzichtbare kapitaalstorting</t>
  </si>
  <si>
    <t>2 vormen</t>
  </si>
  <si>
    <t>1) in vermogenssfeer</t>
  </si>
  <si>
    <t>2) in kosten sfeer</t>
  </si>
  <si>
    <t>te laag verkopen van bedrijfsmiddel aan dochter</t>
  </si>
  <si>
    <t>lagere huur of rente bedingen</t>
  </si>
  <si>
    <t>Deelnemerschapslening:</t>
  </si>
  <si>
    <t xml:space="preserve">indien M een lening verstrekt aan een verliesgevende dochter, waarvan de verwachting </t>
  </si>
  <si>
    <t>is dat aflossing nooit plaats vindt is er ook sprake van informeel kapitaal (de lening fungeerd als EV)</t>
  </si>
  <si>
    <t>Een fiscaal compensabel verlies vervalt indien:</t>
  </si>
  <si>
    <t>de materiele onderneming voor 70% of meer wordt gestaakt</t>
  </si>
  <si>
    <t>Tenminste 30% van de aandelen van eigenaar wisselen.</t>
  </si>
  <si>
    <t>a)</t>
  </si>
  <si>
    <t xml:space="preserve">De nieuwe eigenaar heeft reeds 30% van de aandelen </t>
  </si>
  <si>
    <t>uitzonderingen op 1e regel (dan vervalt verliescompensatie niet)</t>
  </si>
  <si>
    <t>b)</t>
  </si>
  <si>
    <t>Wisseling vloeit voort uit overlijden of huwelijk</t>
  </si>
  <si>
    <t>c)</t>
  </si>
  <si>
    <t>vennootschap is een beursgenoteerde onderneming</t>
  </si>
  <si>
    <t xml:space="preserve">Vennootschapsbelasting    </t>
  </si>
</sst>
</file>

<file path=xl/styles.xml><?xml version="1.0" encoding="utf-8"?>
<styleSheet xmlns="http://schemas.openxmlformats.org/spreadsheetml/2006/main">
  <numFmts count="10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[$-413]dddd\ d\ mmmm\ yyyy"/>
    <numFmt numFmtId="165" formatCode="00.00.00.000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10"/>
      <color indexed="53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4" xfId="0" applyBorder="1" applyAlignment="1">
      <alignment horizontal="left"/>
    </xf>
    <xf numFmtId="0" fontId="0" fillId="0" borderId="5" xfId="0" applyBorder="1" applyAlignment="1">
      <alignment/>
    </xf>
    <xf numFmtId="0" fontId="0" fillId="0" borderId="4" xfId="0" applyBorder="1" applyAlignment="1">
      <alignment/>
    </xf>
    <xf numFmtId="3" fontId="0" fillId="0" borderId="0" xfId="0" applyNumberFormat="1" applyAlignment="1">
      <alignment/>
    </xf>
    <xf numFmtId="3" fontId="0" fillId="0" borderId="5" xfId="0" applyNumberFormat="1" applyBorder="1" applyAlignment="1">
      <alignment/>
    </xf>
    <xf numFmtId="3" fontId="0" fillId="0" borderId="0" xfId="0" applyNumberFormat="1" applyBorder="1" applyAlignment="1">
      <alignment/>
    </xf>
    <xf numFmtId="3" fontId="3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0" xfId="0" applyFill="1" applyBorder="1" applyAlignment="1">
      <alignment/>
    </xf>
    <xf numFmtId="14" fontId="0" fillId="0" borderId="4" xfId="0" applyNumberFormat="1" applyFill="1" applyBorder="1" applyAlignment="1">
      <alignment/>
    </xf>
    <xf numFmtId="14" fontId="0" fillId="0" borderId="4" xfId="0" applyNumberFormat="1" applyBorder="1" applyAlignment="1">
      <alignment/>
    </xf>
    <xf numFmtId="0" fontId="0" fillId="0" borderId="8" xfId="0" applyBorder="1" applyAlignment="1">
      <alignment/>
    </xf>
    <xf numFmtId="0" fontId="0" fillId="0" borderId="4" xfId="0" applyBorder="1" applyAlignment="1">
      <alignment horizontal="center"/>
    </xf>
    <xf numFmtId="12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0" fillId="0" borderId="0" xfId="0" applyNumberFormat="1" applyAlignment="1">
      <alignment/>
    </xf>
    <xf numFmtId="14" fontId="0" fillId="0" borderId="0" xfId="0" applyNumberFormat="1" applyBorder="1" applyAlignment="1">
      <alignment/>
    </xf>
    <xf numFmtId="0" fontId="0" fillId="0" borderId="4" xfId="0" applyFill="1" applyBorder="1" applyAlignment="1">
      <alignment horizontal="center"/>
    </xf>
    <xf numFmtId="3" fontId="0" fillId="0" borderId="6" xfId="0" applyNumberFormat="1" applyBorder="1" applyAlignment="1">
      <alignment/>
    </xf>
    <xf numFmtId="1" fontId="0" fillId="0" borderId="0" xfId="0" applyNumberFormat="1" applyAlignment="1">
      <alignment/>
    </xf>
    <xf numFmtId="3" fontId="0" fillId="0" borderId="7" xfId="0" applyNumberFormat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12</xdr:row>
      <xdr:rowOff>85725</xdr:rowOff>
    </xdr:from>
    <xdr:to>
      <xdr:col>1</xdr:col>
      <xdr:colOff>571500</xdr:colOff>
      <xdr:row>12</xdr:row>
      <xdr:rowOff>85725</xdr:rowOff>
    </xdr:to>
    <xdr:sp>
      <xdr:nvSpPr>
        <xdr:cNvPr id="1" name="Line 1"/>
        <xdr:cNvSpPr>
          <a:spLocks/>
        </xdr:cNvSpPr>
      </xdr:nvSpPr>
      <xdr:spPr>
        <a:xfrm>
          <a:off x="876300" y="20764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15</xdr:row>
      <xdr:rowOff>85725</xdr:rowOff>
    </xdr:from>
    <xdr:to>
      <xdr:col>1</xdr:col>
      <xdr:colOff>619125</xdr:colOff>
      <xdr:row>15</xdr:row>
      <xdr:rowOff>85725</xdr:rowOff>
    </xdr:to>
    <xdr:sp>
      <xdr:nvSpPr>
        <xdr:cNvPr id="2" name="Line 2"/>
        <xdr:cNvSpPr>
          <a:spLocks/>
        </xdr:cNvSpPr>
      </xdr:nvSpPr>
      <xdr:spPr>
        <a:xfrm>
          <a:off x="876300" y="2562225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</xdr:colOff>
      <xdr:row>31</xdr:row>
      <xdr:rowOff>85725</xdr:rowOff>
    </xdr:from>
    <xdr:to>
      <xdr:col>4</xdr:col>
      <xdr:colOff>514350</xdr:colOff>
      <xdr:row>31</xdr:row>
      <xdr:rowOff>85725</xdr:rowOff>
    </xdr:to>
    <xdr:sp>
      <xdr:nvSpPr>
        <xdr:cNvPr id="3" name="Line 3"/>
        <xdr:cNvSpPr>
          <a:spLocks/>
        </xdr:cNvSpPr>
      </xdr:nvSpPr>
      <xdr:spPr>
        <a:xfrm>
          <a:off x="2324100" y="5153025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314325</xdr:colOff>
      <xdr:row>31</xdr:row>
      <xdr:rowOff>85725</xdr:rowOff>
    </xdr:from>
    <xdr:to>
      <xdr:col>3</xdr:col>
      <xdr:colOff>314325</xdr:colOff>
      <xdr:row>35</xdr:row>
      <xdr:rowOff>66675</xdr:rowOff>
    </xdr:to>
    <xdr:sp>
      <xdr:nvSpPr>
        <xdr:cNvPr id="4" name="Line 4"/>
        <xdr:cNvSpPr>
          <a:spLocks/>
        </xdr:cNvSpPr>
      </xdr:nvSpPr>
      <xdr:spPr>
        <a:xfrm>
          <a:off x="2600325" y="5153025"/>
          <a:ext cx="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40</xdr:row>
      <xdr:rowOff>0</xdr:rowOff>
    </xdr:from>
    <xdr:to>
      <xdr:col>0</xdr:col>
      <xdr:colOff>304800</xdr:colOff>
      <xdr:row>44</xdr:row>
      <xdr:rowOff>95250</xdr:rowOff>
    </xdr:to>
    <xdr:sp>
      <xdr:nvSpPr>
        <xdr:cNvPr id="5" name="Line 5"/>
        <xdr:cNvSpPr>
          <a:spLocks/>
        </xdr:cNvSpPr>
      </xdr:nvSpPr>
      <xdr:spPr>
        <a:xfrm>
          <a:off x="304800" y="6524625"/>
          <a:ext cx="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41</xdr:row>
      <xdr:rowOff>76200</xdr:rowOff>
    </xdr:from>
    <xdr:to>
      <xdr:col>1</xdr:col>
      <xdr:colOff>609600</xdr:colOff>
      <xdr:row>41</xdr:row>
      <xdr:rowOff>76200</xdr:rowOff>
    </xdr:to>
    <xdr:sp>
      <xdr:nvSpPr>
        <xdr:cNvPr id="6" name="Line 6"/>
        <xdr:cNvSpPr>
          <a:spLocks/>
        </xdr:cNvSpPr>
      </xdr:nvSpPr>
      <xdr:spPr>
        <a:xfrm>
          <a:off x="304800" y="6762750"/>
          <a:ext cx="1181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44</xdr:row>
      <xdr:rowOff>95250</xdr:rowOff>
    </xdr:from>
    <xdr:to>
      <xdr:col>1</xdr:col>
      <xdr:colOff>552450</xdr:colOff>
      <xdr:row>44</xdr:row>
      <xdr:rowOff>95250</xdr:rowOff>
    </xdr:to>
    <xdr:sp>
      <xdr:nvSpPr>
        <xdr:cNvPr id="7" name="Line 7"/>
        <xdr:cNvSpPr>
          <a:spLocks/>
        </xdr:cNvSpPr>
      </xdr:nvSpPr>
      <xdr:spPr>
        <a:xfrm>
          <a:off x="304800" y="726757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16</xdr:row>
      <xdr:rowOff>76200</xdr:rowOff>
    </xdr:from>
    <xdr:to>
      <xdr:col>2</xdr:col>
      <xdr:colOff>561975</xdr:colOff>
      <xdr:row>16</xdr:row>
      <xdr:rowOff>76200</xdr:rowOff>
    </xdr:to>
    <xdr:sp>
      <xdr:nvSpPr>
        <xdr:cNvPr id="1" name="Line 1"/>
        <xdr:cNvSpPr>
          <a:spLocks/>
        </xdr:cNvSpPr>
      </xdr:nvSpPr>
      <xdr:spPr>
        <a:xfrm flipH="1">
          <a:off x="1019175" y="2695575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314325</xdr:colOff>
      <xdr:row>16</xdr:row>
      <xdr:rowOff>76200</xdr:rowOff>
    </xdr:from>
    <xdr:to>
      <xdr:col>1</xdr:col>
      <xdr:colOff>314325</xdr:colOff>
      <xdr:row>19</xdr:row>
      <xdr:rowOff>76200</xdr:rowOff>
    </xdr:to>
    <xdr:sp>
      <xdr:nvSpPr>
        <xdr:cNvPr id="2" name="Line 2"/>
        <xdr:cNvSpPr>
          <a:spLocks/>
        </xdr:cNvSpPr>
      </xdr:nvSpPr>
      <xdr:spPr>
        <a:xfrm>
          <a:off x="1019175" y="2695575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285750</xdr:colOff>
      <xdr:row>21</xdr:row>
      <xdr:rowOff>0</xdr:rowOff>
    </xdr:from>
    <xdr:to>
      <xdr:col>1</xdr:col>
      <xdr:colOff>285750</xdr:colOff>
      <xdr:row>22</xdr:row>
      <xdr:rowOff>142875</xdr:rowOff>
    </xdr:to>
    <xdr:sp>
      <xdr:nvSpPr>
        <xdr:cNvPr id="3" name="Line 3"/>
        <xdr:cNvSpPr>
          <a:spLocks/>
        </xdr:cNvSpPr>
      </xdr:nvSpPr>
      <xdr:spPr>
        <a:xfrm>
          <a:off x="990600" y="342900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571500</xdr:colOff>
      <xdr:row>2</xdr:row>
      <xdr:rowOff>0</xdr:rowOff>
    </xdr:from>
    <xdr:to>
      <xdr:col>2</xdr:col>
      <xdr:colOff>571500</xdr:colOff>
      <xdr:row>3</xdr:row>
      <xdr:rowOff>161925</xdr:rowOff>
    </xdr:to>
    <xdr:sp>
      <xdr:nvSpPr>
        <xdr:cNvPr id="1" name="Line 1"/>
        <xdr:cNvSpPr>
          <a:spLocks/>
        </xdr:cNvSpPr>
      </xdr:nvSpPr>
      <xdr:spPr>
        <a:xfrm>
          <a:off x="1790700" y="34290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2</xdr:row>
      <xdr:rowOff>9525</xdr:rowOff>
    </xdr:from>
    <xdr:to>
      <xdr:col>2</xdr:col>
      <xdr:colOff>38100</xdr:colOff>
      <xdr:row>3</xdr:row>
      <xdr:rowOff>161925</xdr:rowOff>
    </xdr:to>
    <xdr:sp>
      <xdr:nvSpPr>
        <xdr:cNvPr id="2" name="Line 2"/>
        <xdr:cNvSpPr>
          <a:spLocks/>
        </xdr:cNvSpPr>
      </xdr:nvSpPr>
      <xdr:spPr>
        <a:xfrm flipV="1">
          <a:off x="1257300" y="3524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133350</xdr:colOff>
      <xdr:row>2</xdr:row>
      <xdr:rowOff>0</xdr:rowOff>
    </xdr:from>
    <xdr:to>
      <xdr:col>1</xdr:col>
      <xdr:colOff>133350</xdr:colOff>
      <xdr:row>4</xdr:row>
      <xdr:rowOff>0</xdr:rowOff>
    </xdr:to>
    <xdr:sp>
      <xdr:nvSpPr>
        <xdr:cNvPr id="3" name="Line 3"/>
        <xdr:cNvSpPr>
          <a:spLocks/>
        </xdr:cNvSpPr>
      </xdr:nvSpPr>
      <xdr:spPr>
        <a:xfrm>
          <a:off x="742950" y="34290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2</xdr:row>
      <xdr:rowOff>19050</xdr:rowOff>
    </xdr:from>
    <xdr:to>
      <xdr:col>4</xdr:col>
      <xdr:colOff>276225</xdr:colOff>
      <xdr:row>4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2714625" y="36195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276225</xdr:colOff>
      <xdr:row>10</xdr:row>
      <xdr:rowOff>0</xdr:rowOff>
    </xdr:from>
    <xdr:to>
      <xdr:col>2</xdr:col>
      <xdr:colOff>276225</xdr:colOff>
      <xdr:row>12</xdr:row>
      <xdr:rowOff>0</xdr:rowOff>
    </xdr:to>
    <xdr:sp>
      <xdr:nvSpPr>
        <xdr:cNvPr id="5" name="Line 5"/>
        <xdr:cNvSpPr>
          <a:spLocks/>
        </xdr:cNvSpPr>
      </xdr:nvSpPr>
      <xdr:spPr>
        <a:xfrm>
          <a:off x="1495425" y="167640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285750</xdr:colOff>
      <xdr:row>10</xdr:row>
      <xdr:rowOff>9525</xdr:rowOff>
    </xdr:from>
    <xdr:to>
      <xdr:col>1</xdr:col>
      <xdr:colOff>285750</xdr:colOff>
      <xdr:row>11</xdr:row>
      <xdr:rowOff>161925</xdr:rowOff>
    </xdr:to>
    <xdr:sp>
      <xdr:nvSpPr>
        <xdr:cNvPr id="6" name="Line 6"/>
        <xdr:cNvSpPr>
          <a:spLocks/>
        </xdr:cNvSpPr>
      </xdr:nvSpPr>
      <xdr:spPr>
        <a:xfrm>
          <a:off x="895350" y="16859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209550</xdr:colOff>
      <xdr:row>10</xdr:row>
      <xdr:rowOff>19050</xdr:rowOff>
    </xdr:from>
    <xdr:to>
      <xdr:col>4</xdr:col>
      <xdr:colOff>209550</xdr:colOff>
      <xdr:row>12</xdr:row>
      <xdr:rowOff>9525</xdr:rowOff>
    </xdr:to>
    <xdr:sp>
      <xdr:nvSpPr>
        <xdr:cNvPr id="7" name="Line 7"/>
        <xdr:cNvSpPr>
          <a:spLocks/>
        </xdr:cNvSpPr>
      </xdr:nvSpPr>
      <xdr:spPr>
        <a:xfrm flipV="1">
          <a:off x="2647950" y="16954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18</xdr:row>
      <xdr:rowOff>0</xdr:rowOff>
    </xdr:from>
    <xdr:to>
      <xdr:col>2</xdr:col>
      <xdr:colOff>295275</xdr:colOff>
      <xdr:row>19</xdr:row>
      <xdr:rowOff>161925</xdr:rowOff>
    </xdr:to>
    <xdr:sp>
      <xdr:nvSpPr>
        <xdr:cNvPr id="8" name="Line 8"/>
        <xdr:cNvSpPr>
          <a:spLocks/>
        </xdr:cNvSpPr>
      </xdr:nvSpPr>
      <xdr:spPr>
        <a:xfrm>
          <a:off x="1514475" y="300990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333375</xdr:colOff>
      <xdr:row>18</xdr:row>
      <xdr:rowOff>0</xdr:rowOff>
    </xdr:from>
    <xdr:to>
      <xdr:col>1</xdr:col>
      <xdr:colOff>333375</xdr:colOff>
      <xdr:row>20</xdr:row>
      <xdr:rowOff>0</xdr:rowOff>
    </xdr:to>
    <xdr:sp>
      <xdr:nvSpPr>
        <xdr:cNvPr id="9" name="Line 9"/>
        <xdr:cNvSpPr>
          <a:spLocks/>
        </xdr:cNvSpPr>
      </xdr:nvSpPr>
      <xdr:spPr>
        <a:xfrm>
          <a:off x="942975" y="300990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180975</xdr:colOff>
      <xdr:row>18</xdr:row>
      <xdr:rowOff>0</xdr:rowOff>
    </xdr:from>
    <xdr:to>
      <xdr:col>4</xdr:col>
      <xdr:colOff>180975</xdr:colOff>
      <xdr:row>20</xdr:row>
      <xdr:rowOff>9525</xdr:rowOff>
    </xdr:to>
    <xdr:sp>
      <xdr:nvSpPr>
        <xdr:cNvPr id="10" name="Line 10"/>
        <xdr:cNvSpPr>
          <a:spLocks/>
        </xdr:cNvSpPr>
      </xdr:nvSpPr>
      <xdr:spPr>
        <a:xfrm flipV="1">
          <a:off x="2619375" y="3009900"/>
          <a:ext cx="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371475</xdr:colOff>
      <xdr:row>26</xdr:row>
      <xdr:rowOff>85725</xdr:rowOff>
    </xdr:from>
    <xdr:to>
      <xdr:col>1</xdr:col>
      <xdr:colOff>609600</xdr:colOff>
      <xdr:row>26</xdr:row>
      <xdr:rowOff>85725</xdr:rowOff>
    </xdr:to>
    <xdr:sp>
      <xdr:nvSpPr>
        <xdr:cNvPr id="11" name="Line 11"/>
        <xdr:cNvSpPr>
          <a:spLocks/>
        </xdr:cNvSpPr>
      </xdr:nvSpPr>
      <xdr:spPr>
        <a:xfrm>
          <a:off x="371475" y="4410075"/>
          <a:ext cx="847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371475</xdr:colOff>
      <xdr:row>26</xdr:row>
      <xdr:rowOff>9525</xdr:rowOff>
    </xdr:from>
    <xdr:to>
      <xdr:col>0</xdr:col>
      <xdr:colOff>371475</xdr:colOff>
      <xdr:row>26</xdr:row>
      <xdr:rowOff>85725</xdr:rowOff>
    </xdr:to>
    <xdr:sp>
      <xdr:nvSpPr>
        <xdr:cNvPr id="12" name="Line 12"/>
        <xdr:cNvSpPr>
          <a:spLocks/>
        </xdr:cNvSpPr>
      </xdr:nvSpPr>
      <xdr:spPr>
        <a:xfrm flipV="1">
          <a:off x="371475" y="433387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28</xdr:row>
      <xdr:rowOff>161925</xdr:rowOff>
    </xdr:from>
    <xdr:to>
      <xdr:col>2</xdr:col>
      <xdr:colOff>295275</xdr:colOff>
      <xdr:row>31</xdr:row>
      <xdr:rowOff>0</xdr:rowOff>
    </xdr:to>
    <xdr:sp>
      <xdr:nvSpPr>
        <xdr:cNvPr id="13" name="Line 13"/>
        <xdr:cNvSpPr>
          <a:spLocks/>
        </xdr:cNvSpPr>
      </xdr:nvSpPr>
      <xdr:spPr>
        <a:xfrm>
          <a:off x="1514475" y="4819650"/>
          <a:ext cx="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304800</xdr:colOff>
      <xdr:row>34</xdr:row>
      <xdr:rowOff>161925</xdr:rowOff>
    </xdr:from>
    <xdr:to>
      <xdr:col>2</xdr:col>
      <xdr:colOff>304800</xdr:colOff>
      <xdr:row>36</xdr:row>
      <xdr:rowOff>161925</xdr:rowOff>
    </xdr:to>
    <xdr:sp>
      <xdr:nvSpPr>
        <xdr:cNvPr id="14" name="Line 14"/>
        <xdr:cNvSpPr>
          <a:spLocks/>
        </xdr:cNvSpPr>
      </xdr:nvSpPr>
      <xdr:spPr>
        <a:xfrm>
          <a:off x="1524000" y="582930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609600</xdr:colOff>
      <xdr:row>40</xdr:row>
      <xdr:rowOff>161925</xdr:rowOff>
    </xdr:from>
    <xdr:to>
      <xdr:col>2</xdr:col>
      <xdr:colOff>600075</xdr:colOff>
      <xdr:row>43</xdr:row>
      <xdr:rowOff>0</xdr:rowOff>
    </xdr:to>
    <xdr:sp>
      <xdr:nvSpPr>
        <xdr:cNvPr id="15" name="Line 15"/>
        <xdr:cNvSpPr>
          <a:spLocks/>
        </xdr:cNvSpPr>
      </xdr:nvSpPr>
      <xdr:spPr>
        <a:xfrm flipH="1">
          <a:off x="1219200" y="6838950"/>
          <a:ext cx="60007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342900</xdr:colOff>
      <xdr:row>43</xdr:row>
      <xdr:rowOff>161925</xdr:rowOff>
    </xdr:from>
    <xdr:to>
      <xdr:col>1</xdr:col>
      <xdr:colOff>342900</xdr:colOff>
      <xdr:row>45</xdr:row>
      <xdr:rowOff>161925</xdr:rowOff>
    </xdr:to>
    <xdr:sp>
      <xdr:nvSpPr>
        <xdr:cNvPr id="16" name="Line 16"/>
        <xdr:cNvSpPr>
          <a:spLocks/>
        </xdr:cNvSpPr>
      </xdr:nvSpPr>
      <xdr:spPr>
        <a:xfrm>
          <a:off x="952500" y="734377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5</xdr:col>
      <xdr:colOff>0</xdr:colOff>
      <xdr:row>43</xdr:row>
      <xdr:rowOff>0</xdr:rowOff>
    </xdr:to>
    <xdr:sp>
      <xdr:nvSpPr>
        <xdr:cNvPr id="17" name="Line 17"/>
        <xdr:cNvSpPr>
          <a:spLocks/>
        </xdr:cNvSpPr>
      </xdr:nvSpPr>
      <xdr:spPr>
        <a:xfrm>
          <a:off x="2438400" y="6848475"/>
          <a:ext cx="60960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47</xdr:row>
      <xdr:rowOff>0</xdr:rowOff>
    </xdr:from>
    <xdr:to>
      <xdr:col>2</xdr:col>
      <xdr:colOff>381000</xdr:colOff>
      <xdr:row>48</xdr:row>
      <xdr:rowOff>142875</xdr:rowOff>
    </xdr:to>
    <xdr:sp>
      <xdr:nvSpPr>
        <xdr:cNvPr id="18" name="Line 18"/>
        <xdr:cNvSpPr>
          <a:spLocks/>
        </xdr:cNvSpPr>
      </xdr:nvSpPr>
      <xdr:spPr>
        <a:xfrm>
          <a:off x="1600200" y="785812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609600</xdr:colOff>
      <xdr:row>47</xdr:row>
      <xdr:rowOff>0</xdr:rowOff>
    </xdr:from>
    <xdr:to>
      <xdr:col>0</xdr:col>
      <xdr:colOff>609600</xdr:colOff>
      <xdr:row>48</xdr:row>
      <xdr:rowOff>133350</xdr:rowOff>
    </xdr:to>
    <xdr:sp>
      <xdr:nvSpPr>
        <xdr:cNvPr id="19" name="Line 19"/>
        <xdr:cNvSpPr>
          <a:spLocks/>
        </xdr:cNvSpPr>
      </xdr:nvSpPr>
      <xdr:spPr>
        <a:xfrm>
          <a:off x="609600" y="7858125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371475</xdr:colOff>
      <xdr:row>53</xdr:row>
      <xdr:rowOff>85725</xdr:rowOff>
    </xdr:from>
    <xdr:to>
      <xdr:col>2</xdr:col>
      <xdr:colOff>600075</xdr:colOff>
      <xdr:row>56</xdr:row>
      <xdr:rowOff>0</xdr:rowOff>
    </xdr:to>
    <xdr:sp>
      <xdr:nvSpPr>
        <xdr:cNvPr id="20" name="Line 20"/>
        <xdr:cNvSpPr>
          <a:spLocks/>
        </xdr:cNvSpPr>
      </xdr:nvSpPr>
      <xdr:spPr>
        <a:xfrm flipH="1">
          <a:off x="981075" y="8924925"/>
          <a:ext cx="8382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53</xdr:row>
      <xdr:rowOff>85725</xdr:rowOff>
    </xdr:from>
    <xdr:to>
      <xdr:col>5</xdr:col>
      <xdr:colOff>276225</xdr:colOff>
      <xdr:row>56</xdr:row>
      <xdr:rowOff>0</xdr:rowOff>
    </xdr:to>
    <xdr:sp>
      <xdr:nvSpPr>
        <xdr:cNvPr id="21" name="Line 21"/>
        <xdr:cNvSpPr>
          <a:spLocks/>
        </xdr:cNvSpPr>
      </xdr:nvSpPr>
      <xdr:spPr>
        <a:xfrm>
          <a:off x="2438400" y="8924925"/>
          <a:ext cx="88582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58</xdr:row>
      <xdr:rowOff>95250</xdr:rowOff>
    </xdr:from>
    <xdr:to>
      <xdr:col>4</xdr:col>
      <xdr:colOff>561975</xdr:colOff>
      <xdr:row>58</xdr:row>
      <xdr:rowOff>95250</xdr:rowOff>
    </xdr:to>
    <xdr:sp>
      <xdr:nvSpPr>
        <xdr:cNvPr id="22" name="Line 22"/>
        <xdr:cNvSpPr>
          <a:spLocks/>
        </xdr:cNvSpPr>
      </xdr:nvSpPr>
      <xdr:spPr>
        <a:xfrm>
          <a:off x="1219200" y="9772650"/>
          <a:ext cx="1781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247650</xdr:colOff>
      <xdr:row>54</xdr:row>
      <xdr:rowOff>0</xdr:rowOff>
    </xdr:from>
    <xdr:to>
      <xdr:col>6</xdr:col>
      <xdr:colOff>247650</xdr:colOff>
      <xdr:row>56</xdr:row>
      <xdr:rowOff>0</xdr:rowOff>
    </xdr:to>
    <xdr:sp>
      <xdr:nvSpPr>
        <xdr:cNvPr id="23" name="Line 23"/>
        <xdr:cNvSpPr>
          <a:spLocks/>
        </xdr:cNvSpPr>
      </xdr:nvSpPr>
      <xdr:spPr>
        <a:xfrm flipV="1">
          <a:off x="3905250" y="901065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85725</xdr:rowOff>
    </xdr:from>
    <xdr:to>
      <xdr:col>3</xdr:col>
      <xdr:colOff>590550</xdr:colOff>
      <xdr:row>2</xdr:row>
      <xdr:rowOff>85725</xdr:rowOff>
    </xdr:to>
    <xdr:sp>
      <xdr:nvSpPr>
        <xdr:cNvPr id="1" name="Line 1"/>
        <xdr:cNvSpPr>
          <a:spLocks/>
        </xdr:cNvSpPr>
      </xdr:nvSpPr>
      <xdr:spPr>
        <a:xfrm>
          <a:off x="2085975" y="41910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15</xdr:row>
      <xdr:rowOff>76200</xdr:rowOff>
    </xdr:from>
    <xdr:to>
      <xdr:col>6</xdr:col>
      <xdr:colOff>0</xdr:colOff>
      <xdr:row>16</xdr:row>
      <xdr:rowOff>85725</xdr:rowOff>
    </xdr:to>
    <xdr:sp>
      <xdr:nvSpPr>
        <xdr:cNvPr id="1" name="Line 1"/>
        <xdr:cNvSpPr>
          <a:spLocks/>
        </xdr:cNvSpPr>
      </xdr:nvSpPr>
      <xdr:spPr>
        <a:xfrm>
          <a:off x="3390900" y="2505075"/>
          <a:ext cx="6096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85725</xdr:rowOff>
    </xdr:from>
    <xdr:to>
      <xdr:col>6</xdr:col>
      <xdr:colOff>0</xdr:colOff>
      <xdr:row>17</xdr:row>
      <xdr:rowOff>85725</xdr:rowOff>
    </xdr:to>
    <xdr:sp>
      <xdr:nvSpPr>
        <xdr:cNvPr id="2" name="Line 2"/>
        <xdr:cNvSpPr>
          <a:spLocks/>
        </xdr:cNvSpPr>
      </xdr:nvSpPr>
      <xdr:spPr>
        <a:xfrm flipH="1">
          <a:off x="3390900" y="2676525"/>
          <a:ext cx="6096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285750</xdr:colOff>
      <xdr:row>22</xdr:row>
      <xdr:rowOff>0</xdr:rowOff>
    </xdr:from>
    <xdr:to>
      <xdr:col>2</xdr:col>
      <xdr:colOff>285750</xdr:colOff>
      <xdr:row>24</xdr:row>
      <xdr:rowOff>9525</xdr:rowOff>
    </xdr:to>
    <xdr:sp>
      <xdr:nvSpPr>
        <xdr:cNvPr id="3" name="Line 3"/>
        <xdr:cNvSpPr>
          <a:spLocks/>
        </xdr:cNvSpPr>
      </xdr:nvSpPr>
      <xdr:spPr>
        <a:xfrm>
          <a:off x="1847850" y="3581400"/>
          <a:ext cx="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22</xdr:row>
      <xdr:rowOff>9525</xdr:rowOff>
    </xdr:from>
    <xdr:to>
      <xdr:col>1</xdr:col>
      <xdr:colOff>542925</xdr:colOff>
      <xdr:row>24</xdr:row>
      <xdr:rowOff>9525</xdr:rowOff>
    </xdr:to>
    <xdr:sp>
      <xdr:nvSpPr>
        <xdr:cNvPr id="4" name="Line 4"/>
        <xdr:cNvSpPr>
          <a:spLocks/>
        </xdr:cNvSpPr>
      </xdr:nvSpPr>
      <xdr:spPr>
        <a:xfrm flipV="1">
          <a:off x="1409700" y="35909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40</xdr:row>
      <xdr:rowOff>0</xdr:rowOff>
    </xdr:from>
    <xdr:to>
      <xdr:col>2</xdr:col>
      <xdr:colOff>295275</xdr:colOff>
      <xdr:row>42</xdr:row>
      <xdr:rowOff>0</xdr:rowOff>
    </xdr:to>
    <xdr:sp>
      <xdr:nvSpPr>
        <xdr:cNvPr id="5" name="Line 5"/>
        <xdr:cNvSpPr>
          <a:spLocks/>
        </xdr:cNvSpPr>
      </xdr:nvSpPr>
      <xdr:spPr>
        <a:xfrm>
          <a:off x="1857375" y="653415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333375</xdr:colOff>
      <xdr:row>40</xdr:row>
      <xdr:rowOff>19050</xdr:rowOff>
    </xdr:from>
    <xdr:to>
      <xdr:col>1</xdr:col>
      <xdr:colOff>333375</xdr:colOff>
      <xdr:row>42</xdr:row>
      <xdr:rowOff>9525</xdr:rowOff>
    </xdr:to>
    <xdr:sp>
      <xdr:nvSpPr>
        <xdr:cNvPr id="6" name="Line 6"/>
        <xdr:cNvSpPr>
          <a:spLocks/>
        </xdr:cNvSpPr>
      </xdr:nvSpPr>
      <xdr:spPr>
        <a:xfrm flipV="1">
          <a:off x="1200150" y="655320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304800</xdr:colOff>
      <xdr:row>55</xdr:row>
      <xdr:rowOff>0</xdr:rowOff>
    </xdr:from>
    <xdr:to>
      <xdr:col>2</xdr:col>
      <xdr:colOff>304800</xdr:colOff>
      <xdr:row>57</xdr:row>
      <xdr:rowOff>0</xdr:rowOff>
    </xdr:to>
    <xdr:sp>
      <xdr:nvSpPr>
        <xdr:cNvPr id="7" name="Line 7"/>
        <xdr:cNvSpPr>
          <a:spLocks/>
        </xdr:cNvSpPr>
      </xdr:nvSpPr>
      <xdr:spPr>
        <a:xfrm>
          <a:off x="1866900" y="90011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55</xdr:row>
      <xdr:rowOff>0</xdr:rowOff>
    </xdr:from>
    <xdr:to>
      <xdr:col>1</xdr:col>
      <xdr:colOff>323850</xdr:colOff>
      <xdr:row>57</xdr:row>
      <xdr:rowOff>0</xdr:rowOff>
    </xdr:to>
    <xdr:sp>
      <xdr:nvSpPr>
        <xdr:cNvPr id="8" name="Line 8"/>
        <xdr:cNvSpPr>
          <a:spLocks/>
        </xdr:cNvSpPr>
      </xdr:nvSpPr>
      <xdr:spPr>
        <a:xfrm>
          <a:off x="1190625" y="90011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44</xdr:row>
      <xdr:rowOff>76200</xdr:rowOff>
    </xdr:from>
    <xdr:to>
      <xdr:col>4</xdr:col>
      <xdr:colOff>0</xdr:colOff>
      <xdr:row>45</xdr:row>
      <xdr:rowOff>9525</xdr:rowOff>
    </xdr:to>
    <xdr:sp>
      <xdr:nvSpPr>
        <xdr:cNvPr id="1" name="Line 1"/>
        <xdr:cNvSpPr>
          <a:spLocks/>
        </xdr:cNvSpPr>
      </xdr:nvSpPr>
      <xdr:spPr>
        <a:xfrm>
          <a:off x="1990725" y="7210425"/>
          <a:ext cx="71437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45</xdr:row>
      <xdr:rowOff>9525</xdr:rowOff>
    </xdr:from>
    <xdr:to>
      <xdr:col>4</xdr:col>
      <xdr:colOff>0</xdr:colOff>
      <xdr:row>45</xdr:row>
      <xdr:rowOff>95250</xdr:rowOff>
    </xdr:to>
    <xdr:sp>
      <xdr:nvSpPr>
        <xdr:cNvPr id="2" name="Line 2"/>
        <xdr:cNvSpPr>
          <a:spLocks/>
        </xdr:cNvSpPr>
      </xdr:nvSpPr>
      <xdr:spPr>
        <a:xfrm flipV="1">
          <a:off x="1990725" y="7305675"/>
          <a:ext cx="714375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276225</xdr:colOff>
      <xdr:row>4</xdr:row>
      <xdr:rowOff>0</xdr:rowOff>
    </xdr:from>
    <xdr:to>
      <xdr:col>2</xdr:col>
      <xdr:colOff>276225</xdr:colOff>
      <xdr:row>5</xdr:row>
      <xdr:rowOff>161925</xdr:rowOff>
    </xdr:to>
    <xdr:sp>
      <xdr:nvSpPr>
        <xdr:cNvPr id="1" name="Line 1"/>
        <xdr:cNvSpPr>
          <a:spLocks/>
        </xdr:cNvSpPr>
      </xdr:nvSpPr>
      <xdr:spPr>
        <a:xfrm>
          <a:off x="1628775" y="6762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276225</xdr:colOff>
      <xdr:row>11</xdr:row>
      <xdr:rowOff>0</xdr:rowOff>
    </xdr:from>
    <xdr:to>
      <xdr:col>2</xdr:col>
      <xdr:colOff>276225</xdr:colOff>
      <xdr:row>12</xdr:row>
      <xdr:rowOff>152400</xdr:rowOff>
    </xdr:to>
    <xdr:sp>
      <xdr:nvSpPr>
        <xdr:cNvPr id="2" name="Line 2"/>
        <xdr:cNvSpPr>
          <a:spLocks/>
        </xdr:cNvSpPr>
      </xdr:nvSpPr>
      <xdr:spPr>
        <a:xfrm>
          <a:off x="1628775" y="184785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276225</xdr:colOff>
      <xdr:row>14</xdr:row>
      <xdr:rowOff>9525</xdr:rowOff>
    </xdr:from>
    <xdr:to>
      <xdr:col>2</xdr:col>
      <xdr:colOff>276225</xdr:colOff>
      <xdr:row>15</xdr:row>
      <xdr:rowOff>142875</xdr:rowOff>
    </xdr:to>
    <xdr:sp>
      <xdr:nvSpPr>
        <xdr:cNvPr id="3" name="Line 3"/>
        <xdr:cNvSpPr>
          <a:spLocks/>
        </xdr:cNvSpPr>
      </xdr:nvSpPr>
      <xdr:spPr>
        <a:xfrm>
          <a:off x="1628775" y="2362200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266700</xdr:colOff>
      <xdr:row>18</xdr:row>
      <xdr:rowOff>161925</xdr:rowOff>
    </xdr:from>
    <xdr:to>
      <xdr:col>4</xdr:col>
      <xdr:colOff>266700</xdr:colOff>
      <xdr:row>20</xdr:row>
      <xdr:rowOff>161925</xdr:rowOff>
    </xdr:to>
    <xdr:sp>
      <xdr:nvSpPr>
        <xdr:cNvPr id="4" name="Line 4"/>
        <xdr:cNvSpPr>
          <a:spLocks/>
        </xdr:cNvSpPr>
      </xdr:nvSpPr>
      <xdr:spPr>
        <a:xfrm>
          <a:off x="2838450" y="319087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476250</xdr:colOff>
      <xdr:row>19</xdr:row>
      <xdr:rowOff>9525</xdr:rowOff>
    </xdr:from>
    <xdr:to>
      <xdr:col>5</xdr:col>
      <xdr:colOff>476250</xdr:colOff>
      <xdr:row>21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3657600" y="32099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161925</xdr:colOff>
      <xdr:row>19</xdr:row>
      <xdr:rowOff>9525</xdr:rowOff>
    </xdr:from>
    <xdr:to>
      <xdr:col>3</xdr:col>
      <xdr:colOff>161925</xdr:colOff>
      <xdr:row>20</xdr:row>
      <xdr:rowOff>142875</xdr:rowOff>
    </xdr:to>
    <xdr:sp>
      <xdr:nvSpPr>
        <xdr:cNvPr id="6" name="Line 6"/>
        <xdr:cNvSpPr>
          <a:spLocks/>
        </xdr:cNvSpPr>
      </xdr:nvSpPr>
      <xdr:spPr>
        <a:xfrm>
          <a:off x="2124075" y="3209925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371475</xdr:colOff>
      <xdr:row>33</xdr:row>
      <xdr:rowOff>0</xdr:rowOff>
    </xdr:from>
    <xdr:to>
      <xdr:col>0</xdr:col>
      <xdr:colOff>371475</xdr:colOff>
      <xdr:row>33</xdr:row>
      <xdr:rowOff>66675</xdr:rowOff>
    </xdr:to>
    <xdr:sp>
      <xdr:nvSpPr>
        <xdr:cNvPr id="7" name="Line 7"/>
        <xdr:cNvSpPr>
          <a:spLocks/>
        </xdr:cNvSpPr>
      </xdr:nvSpPr>
      <xdr:spPr>
        <a:xfrm>
          <a:off x="371475" y="5486400"/>
          <a:ext cx="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371475</xdr:colOff>
      <xdr:row>33</xdr:row>
      <xdr:rowOff>85725</xdr:rowOff>
    </xdr:from>
    <xdr:to>
      <xdr:col>1</xdr:col>
      <xdr:colOff>552450</xdr:colOff>
      <xdr:row>33</xdr:row>
      <xdr:rowOff>85725</xdr:rowOff>
    </xdr:to>
    <xdr:sp>
      <xdr:nvSpPr>
        <xdr:cNvPr id="8" name="Line 8"/>
        <xdr:cNvSpPr>
          <a:spLocks/>
        </xdr:cNvSpPr>
      </xdr:nvSpPr>
      <xdr:spPr>
        <a:xfrm>
          <a:off x="371475" y="557212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285750</xdr:colOff>
      <xdr:row>60</xdr:row>
      <xdr:rowOff>0</xdr:rowOff>
    </xdr:from>
    <xdr:to>
      <xdr:col>2</xdr:col>
      <xdr:colOff>285750</xdr:colOff>
      <xdr:row>61</xdr:row>
      <xdr:rowOff>142875</xdr:rowOff>
    </xdr:to>
    <xdr:sp>
      <xdr:nvSpPr>
        <xdr:cNvPr id="9" name="Line 9"/>
        <xdr:cNvSpPr>
          <a:spLocks/>
        </xdr:cNvSpPr>
      </xdr:nvSpPr>
      <xdr:spPr>
        <a:xfrm>
          <a:off x="1638300" y="987742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600075</xdr:colOff>
      <xdr:row>59</xdr:row>
      <xdr:rowOff>95250</xdr:rowOff>
    </xdr:from>
    <xdr:to>
      <xdr:col>3</xdr:col>
      <xdr:colOff>590550</xdr:colOff>
      <xdr:row>59</xdr:row>
      <xdr:rowOff>95250</xdr:rowOff>
    </xdr:to>
    <xdr:sp>
      <xdr:nvSpPr>
        <xdr:cNvPr id="10" name="Line 10"/>
        <xdr:cNvSpPr>
          <a:spLocks/>
        </xdr:cNvSpPr>
      </xdr:nvSpPr>
      <xdr:spPr>
        <a:xfrm>
          <a:off x="1952625" y="9801225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0</xdr:rowOff>
    </xdr:from>
    <xdr:to>
      <xdr:col>1</xdr:col>
      <xdr:colOff>0</xdr:colOff>
      <xdr:row>61</xdr:row>
      <xdr:rowOff>161925</xdr:rowOff>
    </xdr:to>
    <xdr:sp>
      <xdr:nvSpPr>
        <xdr:cNvPr id="11" name="Line 11"/>
        <xdr:cNvSpPr>
          <a:spLocks/>
        </xdr:cNvSpPr>
      </xdr:nvSpPr>
      <xdr:spPr>
        <a:xfrm>
          <a:off x="742950" y="98774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tabSelected="1" view="pageBreakPreview" zoomScale="75" zoomScaleSheetLayoutView="75" workbookViewId="0" topLeftCell="A1">
      <selection activeCell="F8" sqref="F8"/>
    </sheetView>
  </sheetViews>
  <sheetFormatPr defaultColWidth="9.140625" defaultRowHeight="12.75"/>
  <cols>
    <col min="1" max="1" width="13.140625" style="0" customWidth="1"/>
    <col min="2" max="2" width="12.00390625" style="0" customWidth="1"/>
    <col min="4" max="4" width="10.8515625" style="0" customWidth="1"/>
  </cols>
  <sheetData>
    <row r="1" spans="1:3" ht="13.5" thickBot="1">
      <c r="A1" s="1" t="s">
        <v>0</v>
      </c>
      <c r="B1" s="2"/>
      <c r="C1" s="3"/>
    </row>
    <row r="3" ht="12.75">
      <c r="A3" t="s">
        <v>1</v>
      </c>
    </row>
    <row r="4" spans="1:2" ht="12.75">
      <c r="A4" s="4" t="s">
        <v>2</v>
      </c>
      <c r="B4" s="5" t="s">
        <v>6</v>
      </c>
    </row>
    <row r="5" spans="1:2" ht="12.75">
      <c r="A5" s="4" t="s">
        <v>3</v>
      </c>
      <c r="B5" s="5" t="s">
        <v>7</v>
      </c>
    </row>
    <row r="6" spans="1:2" ht="12.75">
      <c r="A6" s="4" t="s">
        <v>4</v>
      </c>
      <c r="B6" s="5" t="s">
        <v>8</v>
      </c>
    </row>
    <row r="7" spans="1:2" ht="12.75">
      <c r="A7" s="4" t="s">
        <v>5</v>
      </c>
      <c r="B7" s="5" t="s">
        <v>9</v>
      </c>
    </row>
    <row r="8" ht="13.5" thickBot="1"/>
    <row r="9" ht="13.5" thickBot="1">
      <c r="A9" s="18">
        <v>38233</v>
      </c>
    </row>
    <row r="10" ht="13.5" thickBot="1"/>
    <row r="11" ht="13.5" thickBot="1">
      <c r="A11" s="6" t="s">
        <v>9</v>
      </c>
    </row>
    <row r="13" spans="1:3" ht="12.75">
      <c r="A13" t="s">
        <v>10</v>
      </c>
      <c r="C13" t="s">
        <v>11</v>
      </c>
    </row>
    <row r="15" spans="1:3" ht="12.75">
      <c r="A15" t="s">
        <v>14</v>
      </c>
      <c r="C15" t="s">
        <v>13</v>
      </c>
    </row>
    <row r="16" spans="1:3" ht="12.75">
      <c r="A16" t="s">
        <v>15</v>
      </c>
      <c r="C16" t="s">
        <v>16</v>
      </c>
    </row>
    <row r="18" spans="1:2" ht="12.75">
      <c r="A18" t="s">
        <v>17</v>
      </c>
      <c r="B18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12</v>
      </c>
    </row>
    <row r="24" ht="12.75">
      <c r="A24" t="s">
        <v>15</v>
      </c>
    </row>
    <row r="26" spans="1:3" ht="12.75">
      <c r="A26" t="s">
        <v>22</v>
      </c>
      <c r="C26" t="s">
        <v>23</v>
      </c>
    </row>
    <row r="28" ht="12.75">
      <c r="A28" t="s">
        <v>24</v>
      </c>
    </row>
    <row r="30" spans="1:5" ht="12.75">
      <c r="A30" t="s">
        <v>25</v>
      </c>
      <c r="C30">
        <v>100</v>
      </c>
      <c r="E30" t="s">
        <v>7</v>
      </c>
    </row>
    <row r="31" spans="1:5" ht="12.75">
      <c r="A31" t="s">
        <v>26</v>
      </c>
      <c r="C31" s="7">
        <v>34.5</v>
      </c>
      <c r="D31" t="s">
        <v>27</v>
      </c>
      <c r="E31" t="s">
        <v>28</v>
      </c>
    </row>
    <row r="32" spans="3:6" ht="12.75">
      <c r="C32">
        <f>C30-C31</f>
        <v>65.5</v>
      </c>
      <c r="F32" t="s">
        <v>30</v>
      </c>
    </row>
    <row r="33" spans="1:4" ht="12.75">
      <c r="A33" t="s">
        <v>29</v>
      </c>
      <c r="C33" s="7">
        <v>32.75</v>
      </c>
      <c r="D33" t="s">
        <v>27</v>
      </c>
    </row>
    <row r="34" ht="12.75">
      <c r="C34">
        <f>C32-C33</f>
        <v>32.75</v>
      </c>
    </row>
    <row r="37" ht="12.75">
      <c r="D37" t="s">
        <v>31</v>
      </c>
    </row>
    <row r="38" ht="12.75">
      <c r="D38" t="s">
        <v>32</v>
      </c>
    </row>
    <row r="40" spans="1:3" ht="12.75">
      <c r="A40" t="s">
        <v>33</v>
      </c>
      <c r="C40" t="s">
        <v>34</v>
      </c>
    </row>
    <row r="42" ht="12.75">
      <c r="C42" t="s">
        <v>35</v>
      </c>
    </row>
    <row r="45" ht="12.75">
      <c r="C45" t="s">
        <v>36</v>
      </c>
    </row>
    <row r="46" ht="12.75">
      <c r="C46" t="s">
        <v>37</v>
      </c>
    </row>
  </sheetData>
  <printOptions/>
  <pageMargins left="0.75" right="0.75" top="1" bottom="1" header="0.5" footer="0.5"/>
  <pageSetup orientation="portrait" paperSize="9" scale="8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86"/>
  <sheetViews>
    <sheetView view="pageBreakPreview" zoomScale="60" workbookViewId="0" topLeftCell="A25">
      <selection activeCell="K38" sqref="K38"/>
    </sheetView>
  </sheetViews>
  <sheetFormatPr defaultColWidth="9.140625" defaultRowHeight="12.75"/>
  <cols>
    <col min="1" max="1" width="13.00390625" style="0" customWidth="1"/>
    <col min="2" max="2" width="10.421875" style="0" bestFit="1" customWidth="1"/>
    <col min="9" max="9" width="10.28125" style="0" customWidth="1"/>
  </cols>
  <sheetData>
    <row r="1" spans="1:2" ht="12.75">
      <c r="A1" t="s">
        <v>168</v>
      </c>
      <c r="B1" t="s">
        <v>169</v>
      </c>
    </row>
    <row r="2" spans="1:2" ht="12.75">
      <c r="A2" t="s">
        <v>170</v>
      </c>
      <c r="B2" t="s">
        <v>172</v>
      </c>
    </row>
    <row r="3" spans="1:2" ht="12.75">
      <c r="A3" t="s">
        <v>171</v>
      </c>
      <c r="B3" t="s">
        <v>173</v>
      </c>
    </row>
    <row r="4" spans="1:2" ht="12.75">
      <c r="A4" t="s">
        <v>171</v>
      </c>
      <c r="B4" t="s">
        <v>174</v>
      </c>
    </row>
    <row r="5" ht="12.75">
      <c r="B5" t="s">
        <v>175</v>
      </c>
    </row>
    <row r="7" ht="12.75">
      <c r="A7" t="s">
        <v>176</v>
      </c>
    </row>
    <row r="8" ht="12.75">
      <c r="A8" t="s">
        <v>177</v>
      </c>
    </row>
    <row r="11" spans="1:2" ht="12.75">
      <c r="A11" t="s">
        <v>178</v>
      </c>
      <c r="B11" t="s">
        <v>180</v>
      </c>
    </row>
    <row r="12" ht="12.75">
      <c r="B12" t="s">
        <v>179</v>
      </c>
    </row>
    <row r="14" spans="1:2" ht="12.75">
      <c r="A14" t="s">
        <v>181</v>
      </c>
      <c r="B14" t="s">
        <v>182</v>
      </c>
    </row>
    <row r="16" spans="1:2" ht="12.75">
      <c r="A16" t="s">
        <v>183</v>
      </c>
      <c r="B16" t="s">
        <v>184</v>
      </c>
    </row>
    <row r="17" ht="12.75">
      <c r="G17" t="s">
        <v>187</v>
      </c>
    </row>
    <row r="18" spans="1:2" ht="12.75">
      <c r="A18" t="s">
        <v>185</v>
      </c>
      <c r="B18" t="s">
        <v>186</v>
      </c>
    </row>
    <row r="21" ht="13.5" thickBot="1">
      <c r="A21" t="s">
        <v>188</v>
      </c>
    </row>
    <row r="22" spans="2:3" ht="13.5" thickBot="1">
      <c r="B22" t="s">
        <v>7</v>
      </c>
      <c r="C22" s="20" t="s">
        <v>155</v>
      </c>
    </row>
    <row r="23" spans="2:4" ht="12.75">
      <c r="B23" t="s">
        <v>189</v>
      </c>
      <c r="D23" s="22">
        <v>1</v>
      </c>
    </row>
    <row r="24" ht="13.5" thickBot="1"/>
    <row r="25" spans="3:4" ht="13.5" thickBot="1">
      <c r="C25" s="20" t="s">
        <v>139</v>
      </c>
      <c r="D25" t="s">
        <v>190</v>
      </c>
    </row>
    <row r="27" ht="12.75">
      <c r="A27" t="s">
        <v>191</v>
      </c>
    </row>
    <row r="28" ht="12.75">
      <c r="A28" t="s">
        <v>192</v>
      </c>
    </row>
    <row r="29" ht="12.75">
      <c r="A29" t="s">
        <v>193</v>
      </c>
    </row>
    <row r="31" ht="12.75">
      <c r="A31" t="s">
        <v>194</v>
      </c>
    </row>
    <row r="32" ht="12.75">
      <c r="A32" t="s">
        <v>195</v>
      </c>
    </row>
    <row r="33" ht="12.75">
      <c r="A33" t="s">
        <v>196</v>
      </c>
    </row>
    <row r="35" ht="12.75">
      <c r="A35" t="s">
        <v>197</v>
      </c>
    </row>
    <row r="36" ht="12.75">
      <c r="A36" t="s">
        <v>198</v>
      </c>
    </row>
    <row r="38" spans="1:2" ht="12.75">
      <c r="A38" t="s">
        <v>199</v>
      </c>
      <c r="B38" t="s">
        <v>200</v>
      </c>
    </row>
    <row r="39" ht="13.5" thickBot="1"/>
    <row r="40" ht="13.5" thickBot="1">
      <c r="C40" s="20" t="s">
        <v>55</v>
      </c>
    </row>
    <row r="41" ht="12.75">
      <c r="A41" t="s">
        <v>53</v>
      </c>
    </row>
    <row r="42" ht="13.5" thickBot="1"/>
    <row r="43" ht="13.5" thickBot="1">
      <c r="C43" s="20" t="s">
        <v>157</v>
      </c>
    </row>
    <row r="45" spans="1:3" ht="12.75">
      <c r="A45" t="s">
        <v>201</v>
      </c>
      <c r="C45" s="9">
        <v>5000000</v>
      </c>
    </row>
    <row r="46" spans="1:3" ht="12.75">
      <c r="A46" t="s">
        <v>202</v>
      </c>
      <c r="C46" s="10">
        <v>2000000</v>
      </c>
    </row>
    <row r="47" spans="2:4" ht="12.75">
      <c r="B47" s="23" t="s">
        <v>203</v>
      </c>
      <c r="C47" s="9">
        <f>C45-C46</f>
        <v>3000000</v>
      </c>
      <c r="D47" t="s">
        <v>204</v>
      </c>
    </row>
    <row r="49" spans="1:2" ht="12.75">
      <c r="A49" t="s">
        <v>205</v>
      </c>
      <c r="B49" t="s">
        <v>206</v>
      </c>
    </row>
    <row r="50" spans="1:2" ht="12.75">
      <c r="A50" t="s">
        <v>207</v>
      </c>
      <c r="B50" t="s">
        <v>208</v>
      </c>
    </row>
    <row r="51" spans="1:2" ht="12.75">
      <c r="A51" t="s">
        <v>53</v>
      </c>
      <c r="B51" t="s">
        <v>209</v>
      </c>
    </row>
    <row r="53" ht="12.75">
      <c r="A53" t="s">
        <v>210</v>
      </c>
    </row>
    <row r="54" ht="13.5" thickBot="1"/>
    <row r="55" spans="1:3" ht="13.5" thickBot="1">
      <c r="A55" t="s">
        <v>211</v>
      </c>
      <c r="C55" s="20" t="s">
        <v>55</v>
      </c>
    </row>
    <row r="57" ht="13.5" thickBot="1"/>
    <row r="58" ht="13.5" thickBot="1">
      <c r="C58" s="20" t="s">
        <v>157</v>
      </c>
    </row>
    <row r="60" ht="12.75">
      <c r="A60" t="s">
        <v>212</v>
      </c>
    </row>
    <row r="61" ht="12.75">
      <c r="A61" t="s">
        <v>213</v>
      </c>
    </row>
    <row r="62" ht="12.75">
      <c r="A62" t="s">
        <v>214</v>
      </c>
    </row>
    <row r="63" ht="12.75">
      <c r="A63" t="s">
        <v>215</v>
      </c>
    </row>
    <row r="64" ht="12.75">
      <c r="A64" t="s">
        <v>216</v>
      </c>
    </row>
    <row r="65" ht="12.75">
      <c r="A65" t="s">
        <v>218</v>
      </c>
    </row>
    <row r="66" ht="12.75">
      <c r="A66" t="s">
        <v>217</v>
      </c>
    </row>
    <row r="68" ht="12.75">
      <c r="A68" t="s">
        <v>219</v>
      </c>
    </row>
    <row r="69" spans="1:2" ht="12.75">
      <c r="A69" t="s">
        <v>220</v>
      </c>
      <c r="B69" s="9">
        <v>1000000</v>
      </c>
    </row>
    <row r="70" ht="12.75">
      <c r="B70" s="10">
        <v>200000</v>
      </c>
    </row>
    <row r="71" ht="12.75">
      <c r="B71" s="9">
        <f>B69-B70</f>
        <v>800000</v>
      </c>
    </row>
    <row r="72" ht="12.75">
      <c r="A72" t="s">
        <v>221</v>
      </c>
    </row>
    <row r="73" ht="12.75">
      <c r="A73" s="9">
        <v>160000</v>
      </c>
    </row>
    <row r="75" ht="12.75">
      <c r="A75" t="s">
        <v>222</v>
      </c>
    </row>
    <row r="76" ht="12.75">
      <c r="A76" t="s">
        <v>223</v>
      </c>
    </row>
    <row r="78" ht="12.75">
      <c r="A78" t="s">
        <v>199</v>
      </c>
    </row>
    <row r="79" ht="12.75">
      <c r="A79" t="s">
        <v>169</v>
      </c>
    </row>
    <row r="80" spans="1:2" ht="12.75">
      <c r="A80" t="s">
        <v>242</v>
      </c>
      <c r="B80" t="s">
        <v>243</v>
      </c>
    </row>
    <row r="81" spans="1:2" ht="12.75">
      <c r="A81" t="s">
        <v>244</v>
      </c>
      <c r="B81" t="s">
        <v>245</v>
      </c>
    </row>
    <row r="83" spans="1:2" ht="12.75">
      <c r="A83" t="s">
        <v>181</v>
      </c>
      <c r="B83" t="s">
        <v>246</v>
      </c>
    </row>
    <row r="85" ht="12.75">
      <c r="A85" t="s">
        <v>183</v>
      </c>
    </row>
    <row r="86" ht="12.75">
      <c r="A86" t="s">
        <v>247</v>
      </c>
    </row>
  </sheetData>
  <printOptions/>
  <pageMargins left="0.75" right="0.75" top="1" bottom="1" header="0.5" footer="0.5"/>
  <pageSetup orientation="portrait" paperSize="9" scale="85" r:id="rId2"/>
  <rowBreaks count="1" manualBreakCount="1">
    <brk id="52" max="255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61"/>
  <sheetViews>
    <sheetView view="pageBreakPreview" zoomScale="60" workbookViewId="0" topLeftCell="A25">
      <selection activeCell="K38" sqref="K38"/>
    </sheetView>
  </sheetViews>
  <sheetFormatPr defaultColWidth="9.140625" defaultRowHeight="12.75"/>
  <cols>
    <col min="1" max="1" width="11.57421875" style="0" bestFit="1" customWidth="1"/>
    <col min="4" max="4" width="10.7109375" style="0" bestFit="1" customWidth="1"/>
    <col min="6" max="6" width="12.140625" style="0" bestFit="1" customWidth="1"/>
  </cols>
  <sheetData>
    <row r="1" ht="13.5" thickBot="1">
      <c r="A1" s="8" t="s">
        <v>280</v>
      </c>
    </row>
    <row r="3" ht="12.75">
      <c r="A3" t="s">
        <v>281</v>
      </c>
    </row>
    <row r="5" spans="1:9" ht="12.75">
      <c r="A5" s="7"/>
      <c r="B5" s="7" t="s">
        <v>287</v>
      </c>
      <c r="C5" s="7"/>
      <c r="D5" s="7"/>
      <c r="F5" s="7"/>
      <c r="G5" s="7" t="s">
        <v>288</v>
      </c>
      <c r="H5" s="7"/>
      <c r="I5" s="7"/>
    </row>
    <row r="6" spans="1:9" ht="12.75">
      <c r="A6" t="s">
        <v>282</v>
      </c>
      <c r="B6" s="26">
        <v>500000</v>
      </c>
      <c r="C6" t="s">
        <v>283</v>
      </c>
      <c r="D6" s="9">
        <v>200000</v>
      </c>
      <c r="F6" t="s">
        <v>289</v>
      </c>
      <c r="G6" s="26">
        <v>300000</v>
      </c>
      <c r="H6" t="s">
        <v>283</v>
      </c>
      <c r="I6" s="9">
        <v>50000</v>
      </c>
    </row>
    <row r="7" spans="2:9" ht="12.75">
      <c r="B7" s="15"/>
      <c r="C7" t="s">
        <v>284</v>
      </c>
      <c r="D7" s="9">
        <v>100000</v>
      </c>
      <c r="G7" s="15"/>
      <c r="H7" t="s">
        <v>284</v>
      </c>
      <c r="I7" s="9">
        <v>200000</v>
      </c>
    </row>
    <row r="8" spans="2:9" ht="12.75">
      <c r="B8" s="15"/>
      <c r="C8" t="s">
        <v>285</v>
      </c>
      <c r="D8" s="9">
        <v>100000</v>
      </c>
      <c r="G8" s="15"/>
      <c r="H8" t="s">
        <v>285</v>
      </c>
      <c r="I8" s="9">
        <v>50000</v>
      </c>
    </row>
    <row r="9" spans="2:9" ht="12.75">
      <c r="B9" s="19"/>
      <c r="C9" t="s">
        <v>286</v>
      </c>
      <c r="D9" s="10">
        <v>100000</v>
      </c>
      <c r="G9" s="19"/>
      <c r="I9" s="7"/>
    </row>
    <row r="10" spans="2:9" ht="12.75">
      <c r="B10" s="9">
        <f>SUM(B6:B9)</f>
        <v>500000</v>
      </c>
      <c r="D10" s="9">
        <f>SUM(D6:D9)</f>
        <v>500000</v>
      </c>
      <c r="G10" s="9">
        <f>SUM(G6:G9)</f>
        <v>300000</v>
      </c>
      <c r="I10" s="9">
        <f>SUM(I6:I9)</f>
        <v>300000</v>
      </c>
    </row>
    <row r="12" spans="1:7" ht="12.75">
      <c r="A12" t="s">
        <v>290</v>
      </c>
      <c r="B12" s="9">
        <v>100000</v>
      </c>
      <c r="F12" t="s">
        <v>292</v>
      </c>
      <c r="G12" s="9">
        <v>400000</v>
      </c>
    </row>
    <row r="13" spans="1:7" ht="12.75">
      <c r="A13" t="s">
        <v>291</v>
      </c>
      <c r="B13" s="9">
        <v>50000</v>
      </c>
      <c r="F13" t="s">
        <v>293</v>
      </c>
      <c r="G13" s="22">
        <v>0.2</v>
      </c>
    </row>
    <row r="15" ht="12.75">
      <c r="A15" t="s">
        <v>294</v>
      </c>
    </row>
    <row r="17" spans="1:6" ht="12.75">
      <c r="A17" t="s">
        <v>287</v>
      </c>
      <c r="F17" t="s">
        <v>288</v>
      </c>
    </row>
    <row r="18" spans="1:8" ht="12.75">
      <c r="A18" t="s">
        <v>284</v>
      </c>
      <c r="C18">
        <v>100</v>
      </c>
      <c r="F18" t="s">
        <v>284</v>
      </c>
      <c r="H18">
        <v>200</v>
      </c>
    </row>
    <row r="19" spans="1:8" ht="12.75">
      <c r="A19" t="s">
        <v>285</v>
      </c>
      <c r="C19">
        <v>100</v>
      </c>
      <c r="F19" t="s">
        <v>285</v>
      </c>
      <c r="H19" s="7">
        <v>50</v>
      </c>
    </row>
    <row r="20" spans="1:8" ht="12.75">
      <c r="A20" t="s">
        <v>286</v>
      </c>
      <c r="C20" s="7">
        <v>100</v>
      </c>
      <c r="H20">
        <f>SUM(H18:H19)</f>
        <v>250</v>
      </c>
    </row>
    <row r="21" spans="3:7" ht="12.75">
      <c r="C21">
        <f>SUM(C18:C20)</f>
        <v>300</v>
      </c>
      <c r="F21" t="s">
        <v>299</v>
      </c>
      <c r="G21">
        <v>100</v>
      </c>
    </row>
    <row r="22" spans="1:7" ht="12.75">
      <c r="A22" t="s">
        <v>291</v>
      </c>
      <c r="B22">
        <v>50</v>
      </c>
      <c r="F22" t="s">
        <v>300</v>
      </c>
      <c r="G22" s="7">
        <v>0</v>
      </c>
    </row>
    <row r="23" spans="1:7" ht="12.75">
      <c r="A23" t="s">
        <v>295</v>
      </c>
      <c r="B23" s="7">
        <v>100</v>
      </c>
      <c r="G23">
        <f>SUM(G21:G22)</f>
        <v>100</v>
      </c>
    </row>
    <row r="24" spans="1:7" ht="12.75">
      <c r="A24" t="s">
        <v>296</v>
      </c>
      <c r="B24">
        <f>SUM(B22:B23)</f>
        <v>150</v>
      </c>
      <c r="F24" t="s">
        <v>301</v>
      </c>
      <c r="G24" s="7">
        <v>20</v>
      </c>
    </row>
    <row r="25" spans="1:8" ht="12.75">
      <c r="A25" t="s">
        <v>297</v>
      </c>
      <c r="B25" s="7">
        <v>30</v>
      </c>
      <c r="H25" s="7">
        <f>G23-G24</f>
        <v>80</v>
      </c>
    </row>
    <row r="26" spans="3:8" ht="12.75">
      <c r="C26" s="7">
        <f>B24-B25</f>
        <v>120</v>
      </c>
      <c r="F26" t="s">
        <v>302</v>
      </c>
      <c r="H26">
        <f>H20+H25</f>
        <v>330</v>
      </c>
    </row>
    <row r="27" spans="1:3" ht="12.75">
      <c r="A27" t="s">
        <v>298</v>
      </c>
      <c r="C27">
        <f>C21+C26</f>
        <v>420</v>
      </c>
    </row>
    <row r="29" ht="12.75">
      <c r="A29" t="s">
        <v>305</v>
      </c>
    </row>
    <row r="30" ht="12.75">
      <c r="A30" t="s">
        <v>303</v>
      </c>
    </row>
    <row r="31" ht="12.75">
      <c r="A31" s="10">
        <v>100000</v>
      </c>
    </row>
    <row r="32" spans="1:3" ht="12.75">
      <c r="A32" s="9">
        <v>1000</v>
      </c>
      <c r="C32">
        <f>A31/A32</f>
        <v>100</v>
      </c>
    </row>
    <row r="34" ht="12.75">
      <c r="A34" s="10">
        <v>420000</v>
      </c>
    </row>
    <row r="35" spans="1:4" ht="12.75">
      <c r="A35" s="9">
        <v>100</v>
      </c>
      <c r="C35">
        <f>A34/A35</f>
        <v>4200</v>
      </c>
      <c r="D35" t="s">
        <v>304</v>
      </c>
    </row>
    <row r="37" ht="12.75">
      <c r="A37" s="10">
        <v>330000</v>
      </c>
    </row>
    <row r="38" spans="1:3" ht="12.75">
      <c r="A38" s="9">
        <v>4200</v>
      </c>
      <c r="C38">
        <f>A37/A38</f>
        <v>78.57142857142857</v>
      </c>
    </row>
    <row r="39" spans="3:4" ht="12.75">
      <c r="C39" s="27">
        <f>C38</f>
        <v>78.57142857142857</v>
      </c>
      <c r="D39" t="s">
        <v>306</v>
      </c>
    </row>
    <row r="41" ht="12.75">
      <c r="A41" t="s">
        <v>307</v>
      </c>
    </row>
    <row r="42" spans="1:3" ht="12.75">
      <c r="A42" t="s">
        <v>308</v>
      </c>
      <c r="C42">
        <f>79*1000</f>
        <v>79000</v>
      </c>
    </row>
    <row r="43" spans="1:3" ht="12.75">
      <c r="A43" t="s">
        <v>309</v>
      </c>
      <c r="C43">
        <f>330000-79000</f>
        <v>251000</v>
      </c>
    </row>
    <row r="45" spans="1:3" ht="12.75">
      <c r="A45" t="s">
        <v>310</v>
      </c>
      <c r="C45" s="9">
        <v>79000</v>
      </c>
    </row>
    <row r="46" spans="1:5" ht="12.75">
      <c r="A46" t="s">
        <v>285</v>
      </c>
      <c r="C46" s="9">
        <v>251000</v>
      </c>
      <c r="E46" t="s">
        <v>311</v>
      </c>
    </row>
    <row r="48" spans="1:4" ht="12.75">
      <c r="A48" s="7"/>
      <c r="B48" s="7" t="s">
        <v>315</v>
      </c>
      <c r="C48" s="7"/>
      <c r="D48" s="7"/>
    </row>
    <row r="49" spans="1:5" ht="12.75">
      <c r="A49" s="4" t="s">
        <v>312</v>
      </c>
      <c r="B49" s="26">
        <v>500000</v>
      </c>
      <c r="C49" t="s">
        <v>284</v>
      </c>
      <c r="D49" s="9">
        <v>179000</v>
      </c>
      <c r="E49" t="s">
        <v>313</v>
      </c>
    </row>
    <row r="50" spans="1:5" ht="12.75">
      <c r="A50">
        <v>2</v>
      </c>
      <c r="B50" s="28">
        <v>400000</v>
      </c>
      <c r="C50" t="s">
        <v>285</v>
      </c>
      <c r="D50" s="9">
        <v>351000</v>
      </c>
      <c r="E50" t="s">
        <v>314</v>
      </c>
    </row>
    <row r="51" spans="2:4" ht="12.75">
      <c r="B51" s="15"/>
      <c r="C51" t="s">
        <v>286</v>
      </c>
      <c r="D51" s="9">
        <v>100000</v>
      </c>
    </row>
    <row r="52" spans="2:4" ht="12.75">
      <c r="B52" s="15"/>
      <c r="C52" t="s">
        <v>293</v>
      </c>
      <c r="D52" s="9">
        <v>20000</v>
      </c>
    </row>
    <row r="53" spans="2:4" ht="12.75">
      <c r="B53" s="19"/>
      <c r="C53" t="s">
        <v>283</v>
      </c>
      <c r="D53" s="10">
        <v>250000</v>
      </c>
    </row>
    <row r="54" spans="2:4" ht="12.75">
      <c r="B54" s="9">
        <f>SUM(B49:B53)</f>
        <v>900000</v>
      </c>
      <c r="D54" s="9">
        <f>SUM(D49:D53)</f>
        <v>900000</v>
      </c>
    </row>
    <row r="57" spans="1:4" ht="12.75">
      <c r="A57" s="7"/>
      <c r="B57" s="7" t="s">
        <v>316</v>
      </c>
      <c r="C57" s="7"/>
      <c r="D57" s="7"/>
    </row>
    <row r="58" spans="1:4" ht="12.75">
      <c r="A58" s="4" t="s">
        <v>317</v>
      </c>
      <c r="B58" s="26">
        <v>500000</v>
      </c>
      <c r="C58" t="s">
        <v>283</v>
      </c>
      <c r="D58" s="9">
        <v>250000</v>
      </c>
    </row>
    <row r="59" spans="1:4" ht="12.75">
      <c r="A59">
        <v>2</v>
      </c>
      <c r="B59" s="28">
        <v>300000</v>
      </c>
      <c r="C59" t="s">
        <v>318</v>
      </c>
      <c r="D59" s="9">
        <v>550000</v>
      </c>
    </row>
    <row r="60" spans="2:4" ht="12.75">
      <c r="B60" s="19"/>
      <c r="D60" s="7"/>
    </row>
    <row r="61" spans="2:4" ht="12.75">
      <c r="B61" s="9">
        <f>SUM(B58:B60)</f>
        <v>800000</v>
      </c>
      <c r="D61" s="9">
        <f>SUM(D58:D60)</f>
        <v>800000</v>
      </c>
    </row>
  </sheetData>
  <printOptions/>
  <pageMargins left="0.75" right="0.75" top="1" bottom="1" header="0.5" footer="0.5"/>
  <pageSetup orientation="portrait" paperSize="9" scale="8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69"/>
  <sheetViews>
    <sheetView view="pageBreakPreview" zoomScale="60" workbookViewId="0" topLeftCell="A1">
      <selection activeCell="K38" sqref="K38"/>
    </sheetView>
  </sheetViews>
  <sheetFormatPr defaultColWidth="9.140625" defaultRowHeight="12.75"/>
  <cols>
    <col min="1" max="1" width="11.140625" style="0" customWidth="1"/>
  </cols>
  <sheetData>
    <row r="1" ht="13.5" thickBot="1">
      <c r="A1" s="18">
        <v>38275</v>
      </c>
    </row>
    <row r="2" ht="12.75">
      <c r="A2" s="24"/>
    </row>
    <row r="3" ht="13.5" thickBot="1">
      <c r="A3" s="24" t="s">
        <v>235</v>
      </c>
    </row>
    <row r="4" spans="1:3" ht="13.5" thickBot="1">
      <c r="A4" t="s">
        <v>178</v>
      </c>
      <c r="C4" s="20" t="s">
        <v>138</v>
      </c>
    </row>
    <row r="5" ht="12.75">
      <c r="D5" s="22">
        <v>0.95</v>
      </c>
    </row>
    <row r="6" ht="13.5" thickBot="1"/>
    <row r="7" ht="13.5" thickBot="1">
      <c r="C7" s="20" t="s">
        <v>139</v>
      </c>
    </row>
    <row r="9" ht="12.75">
      <c r="A9" t="s">
        <v>236</v>
      </c>
    </row>
    <row r="10" ht="13.5" thickBot="1"/>
    <row r="11" spans="1:3" ht="13.5" thickBot="1">
      <c r="A11" t="s">
        <v>161</v>
      </c>
      <c r="C11" s="20" t="s">
        <v>138</v>
      </c>
    </row>
    <row r="12" ht="12.75">
      <c r="D12" s="22">
        <v>0.95</v>
      </c>
    </row>
    <row r="13" ht="13.5" thickBot="1"/>
    <row r="14" ht="13.5" thickBot="1">
      <c r="C14" s="20" t="s">
        <v>237</v>
      </c>
    </row>
    <row r="15" ht="12.75">
      <c r="D15" s="22">
        <v>1</v>
      </c>
    </row>
    <row r="16" ht="13.5" thickBot="1"/>
    <row r="17" ht="13.5" thickBot="1">
      <c r="C17" s="20" t="s">
        <v>238</v>
      </c>
    </row>
    <row r="18" ht="13.5" thickBot="1"/>
    <row r="19" spans="1:5" ht="13.5" thickBot="1">
      <c r="A19" t="s">
        <v>239</v>
      </c>
      <c r="E19" s="20" t="s">
        <v>138</v>
      </c>
    </row>
    <row r="20" ht="12.75">
      <c r="C20" t="s">
        <v>146</v>
      </c>
    </row>
    <row r="21" ht="13.5" thickBot="1">
      <c r="G21" t="s">
        <v>240</v>
      </c>
    </row>
    <row r="22" ht="13.5" thickBot="1">
      <c r="E22" s="20" t="s">
        <v>139</v>
      </c>
    </row>
    <row r="24" spans="1:7" ht="12.75">
      <c r="A24" t="s">
        <v>274</v>
      </c>
      <c r="F24" s="5" t="s">
        <v>73</v>
      </c>
      <c r="G24" t="s">
        <v>241</v>
      </c>
    </row>
    <row r="26" spans="1:3" ht="12.75">
      <c r="A26" s="7" t="s">
        <v>235</v>
      </c>
      <c r="B26" s="7" t="s">
        <v>248</v>
      </c>
      <c r="C26" s="7"/>
    </row>
    <row r="27" spans="1:2" ht="12.75">
      <c r="A27" t="s">
        <v>242</v>
      </c>
      <c r="B27" t="s">
        <v>249</v>
      </c>
    </row>
    <row r="28" spans="1:2" ht="12.75">
      <c r="A28" t="s">
        <v>244</v>
      </c>
      <c r="B28" t="s">
        <v>250</v>
      </c>
    </row>
    <row r="29" spans="1:2" ht="12.75">
      <c r="A29" t="s">
        <v>251</v>
      </c>
      <c r="B29" t="s">
        <v>252</v>
      </c>
    </row>
    <row r="30" spans="1:2" ht="12.75">
      <c r="A30" t="s">
        <v>253</v>
      </c>
      <c r="B30" t="s">
        <v>254</v>
      </c>
    </row>
    <row r="31" spans="1:2" ht="12.75">
      <c r="A31" t="s">
        <v>255</v>
      </c>
      <c r="B31" t="s">
        <v>256</v>
      </c>
    </row>
    <row r="33" spans="1:3" ht="12.75">
      <c r="A33" s="7" t="s">
        <v>257</v>
      </c>
      <c r="B33" s="7" t="s">
        <v>258</v>
      </c>
      <c r="C33" s="7"/>
    </row>
    <row r="34" ht="12.75">
      <c r="C34" t="s">
        <v>259</v>
      </c>
    </row>
    <row r="35" ht="12.75">
      <c r="C35" t="s">
        <v>260</v>
      </c>
    </row>
    <row r="36" ht="12.75">
      <c r="C36" t="s">
        <v>261</v>
      </c>
    </row>
    <row r="38" ht="12.75">
      <c r="A38" t="s">
        <v>262</v>
      </c>
    </row>
    <row r="39" spans="2:3" ht="12.75">
      <c r="B39" s="5" t="s">
        <v>138</v>
      </c>
      <c r="C39" s="5" t="s">
        <v>139</v>
      </c>
    </row>
    <row r="40" spans="1:3" ht="12.75">
      <c r="A40" s="7">
        <v>2001</v>
      </c>
      <c r="B40" s="7">
        <v>50</v>
      </c>
      <c r="C40" s="7">
        <v>-20</v>
      </c>
    </row>
    <row r="41" spans="1:4" ht="12.75">
      <c r="A41">
        <v>2002</v>
      </c>
      <c r="B41">
        <v>50</v>
      </c>
      <c r="C41">
        <v>-30</v>
      </c>
      <c r="D41">
        <f>B41+C41</f>
        <v>20</v>
      </c>
    </row>
    <row r="42" spans="1:4" ht="12.75">
      <c r="A42">
        <v>2003</v>
      </c>
      <c r="B42">
        <v>30</v>
      </c>
      <c r="C42">
        <v>60</v>
      </c>
      <c r="D42">
        <f>B42+C42</f>
        <v>90</v>
      </c>
    </row>
    <row r="44" ht="12.75">
      <c r="A44" t="s">
        <v>263</v>
      </c>
    </row>
    <row r="45" ht="12.75">
      <c r="A45" t="s">
        <v>264</v>
      </c>
    </row>
    <row r="46" spans="1:2" ht="12.75">
      <c r="A46">
        <v>1</v>
      </c>
      <c r="B46" t="s">
        <v>265</v>
      </c>
    </row>
    <row r="47" spans="1:2" ht="12.75">
      <c r="A47">
        <v>2</v>
      </c>
      <c r="B47" t="s">
        <v>266</v>
      </c>
    </row>
    <row r="48" spans="1:2" ht="12.75">
      <c r="A48">
        <v>3</v>
      </c>
      <c r="B48" t="s">
        <v>267</v>
      </c>
    </row>
    <row r="50" ht="12.75">
      <c r="A50" t="s">
        <v>268</v>
      </c>
    </row>
    <row r="51" spans="1:4" ht="12.75">
      <c r="A51">
        <v>2002</v>
      </c>
      <c r="B51">
        <v>50</v>
      </c>
      <c r="C51">
        <v>-30</v>
      </c>
      <c r="D51">
        <f>B51+C51</f>
        <v>20</v>
      </c>
    </row>
    <row r="52" spans="1:4" ht="12.75">
      <c r="A52">
        <v>2003</v>
      </c>
      <c r="B52">
        <v>30</v>
      </c>
      <c r="C52">
        <v>60</v>
      </c>
      <c r="D52">
        <f>B52+C52</f>
        <v>90</v>
      </c>
    </row>
    <row r="54" spans="1:6" ht="12.75">
      <c r="A54" t="s">
        <v>269</v>
      </c>
      <c r="F54">
        <v>90</v>
      </c>
    </row>
    <row r="55" spans="1:6" ht="12.75">
      <c r="A55">
        <v>-20</v>
      </c>
      <c r="B55">
        <v>60</v>
      </c>
      <c r="C55">
        <f>A55+B55</f>
        <v>40</v>
      </c>
      <c r="F55" s="7">
        <v>-20</v>
      </c>
    </row>
    <row r="56" ht="12.75">
      <c r="F56">
        <f>SUM(F54:F55)</f>
        <v>70</v>
      </c>
    </row>
    <row r="58" spans="1:3" ht="12.75">
      <c r="A58" t="s">
        <v>270</v>
      </c>
      <c r="C58" t="s">
        <v>271</v>
      </c>
    </row>
    <row r="59" ht="13.5" thickBot="1"/>
    <row r="60" spans="1:5" ht="13.5" thickBot="1">
      <c r="A60" t="s">
        <v>273</v>
      </c>
      <c r="C60" s="25" t="s">
        <v>138</v>
      </c>
      <c r="E60" t="s">
        <v>272</v>
      </c>
    </row>
    <row r="62" ht="13.5" thickBot="1"/>
    <row r="63" spans="1:3" ht="13.5" thickBot="1">
      <c r="A63" t="s">
        <v>275</v>
      </c>
      <c r="C63" s="25" t="s">
        <v>139</v>
      </c>
    </row>
    <row r="65" ht="12.75">
      <c r="A65" t="s">
        <v>276</v>
      </c>
    </row>
    <row r="66" ht="12.75">
      <c r="A66" t="s">
        <v>277</v>
      </c>
    </row>
    <row r="68" ht="12.75">
      <c r="A68" t="s">
        <v>278</v>
      </c>
    </row>
    <row r="69" ht="12.75">
      <c r="A69" t="s">
        <v>279</v>
      </c>
    </row>
  </sheetData>
  <printOptions/>
  <pageMargins left="0.75" right="0.75" top="1" bottom="1" header="0.5" footer="0.5"/>
  <pageSetup orientation="portrait" paperSize="9" scale="85" r:id="rId2"/>
  <rowBreaks count="1" manualBreakCount="1">
    <brk id="37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0"/>
  <sheetViews>
    <sheetView view="pageBreakPreview" zoomScale="60" workbookViewId="0" topLeftCell="A1">
      <selection activeCell="A1" sqref="A1:IV16384"/>
    </sheetView>
  </sheetViews>
  <sheetFormatPr defaultColWidth="9.140625" defaultRowHeight="12.75"/>
  <cols>
    <col min="1" max="16384" width="9.140625" style="30" customWidth="1"/>
  </cols>
  <sheetData>
    <row r="1" ht="12.75">
      <c r="A1" s="30" t="s">
        <v>319</v>
      </c>
    </row>
    <row r="3" spans="1:2" ht="12.75">
      <c r="A3" s="30" t="s">
        <v>320</v>
      </c>
      <c r="B3" s="30" t="s">
        <v>321</v>
      </c>
    </row>
    <row r="4" spans="1:2" ht="12.75">
      <c r="A4" s="30" t="s">
        <v>322</v>
      </c>
      <c r="B4" s="30" t="s">
        <v>323</v>
      </c>
    </row>
    <row r="5" spans="1:2" ht="12.75">
      <c r="A5" s="30" t="s">
        <v>324</v>
      </c>
      <c r="B5" s="30" t="s">
        <v>325</v>
      </c>
    </row>
    <row r="6" spans="1:2" ht="12.75">
      <c r="A6" s="30" t="s">
        <v>326</v>
      </c>
      <c r="B6" s="30" t="s">
        <v>327</v>
      </c>
    </row>
    <row r="7" spans="1:2" ht="12.75">
      <c r="A7" s="30" t="s">
        <v>328</v>
      </c>
      <c r="B7" s="30" t="s">
        <v>329</v>
      </c>
    </row>
    <row r="8" spans="1:2" ht="12.75">
      <c r="A8" s="30" t="s">
        <v>330</v>
      </c>
      <c r="B8" s="30" t="s">
        <v>331</v>
      </c>
    </row>
    <row r="9" spans="1:2" ht="12.75">
      <c r="A9" s="30" t="s">
        <v>332</v>
      </c>
      <c r="B9" s="30" t="s">
        <v>333</v>
      </c>
    </row>
    <row r="10" spans="1:2" ht="12.75">
      <c r="A10" s="30" t="s">
        <v>334</v>
      </c>
      <c r="B10" s="30" t="s">
        <v>335</v>
      </c>
    </row>
  </sheetData>
  <printOptions/>
  <pageMargins left="0.75" right="0.75" top="1" bottom="1" header="0.5" footer="0.5"/>
  <pageSetup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4"/>
  <sheetViews>
    <sheetView view="pageBreakPreview" zoomScale="60" workbookViewId="0" topLeftCell="A1">
      <selection activeCell="A1" sqref="A1:IV16384"/>
    </sheetView>
  </sheetViews>
  <sheetFormatPr defaultColWidth="9.140625" defaultRowHeight="12.75"/>
  <cols>
    <col min="1" max="8" width="9.140625" style="30" customWidth="1"/>
    <col min="9" max="9" width="13.8515625" style="30" customWidth="1"/>
    <col min="10" max="16384" width="9.140625" style="30" customWidth="1"/>
  </cols>
  <sheetData>
    <row r="1" ht="12.75">
      <c r="A1" s="30" t="s">
        <v>340</v>
      </c>
    </row>
    <row r="3" ht="12.75">
      <c r="A3" s="30" t="s">
        <v>341</v>
      </c>
    </row>
    <row r="5" spans="1:2" ht="12.75">
      <c r="A5" s="30" t="s">
        <v>342</v>
      </c>
      <c r="B5" s="30" t="s">
        <v>343</v>
      </c>
    </row>
    <row r="6" ht="12.75">
      <c r="B6" s="30" t="s">
        <v>344</v>
      </c>
    </row>
    <row r="8" spans="1:2" ht="12.75">
      <c r="A8" s="30" t="s">
        <v>320</v>
      </c>
      <c r="B8" s="30" t="s">
        <v>345</v>
      </c>
    </row>
    <row r="9" spans="1:2" ht="12.75">
      <c r="A9" s="30" t="s">
        <v>322</v>
      </c>
      <c r="B9" s="30" t="s">
        <v>346</v>
      </c>
    </row>
    <row r="11" ht="12.75">
      <c r="A11" s="30" t="s">
        <v>347</v>
      </c>
    </row>
    <row r="13" ht="12.75">
      <c r="A13" s="30" t="s">
        <v>348</v>
      </c>
    </row>
    <row r="14" ht="12.75">
      <c r="A14" s="30" t="s">
        <v>349</v>
      </c>
    </row>
  </sheetData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71"/>
  <sheetViews>
    <sheetView view="pageBreakPreview" zoomScale="60" workbookViewId="0" topLeftCell="A16">
      <selection activeCell="G18" sqref="G18"/>
    </sheetView>
  </sheetViews>
  <sheetFormatPr defaultColWidth="9.140625" defaultRowHeight="12.75"/>
  <cols>
    <col min="1" max="1" width="10.57421875" style="0" customWidth="1"/>
    <col min="2" max="2" width="10.7109375" style="0" customWidth="1"/>
    <col min="5" max="5" width="10.421875" style="0" bestFit="1" customWidth="1"/>
  </cols>
  <sheetData>
    <row r="1" ht="13.5" thickBot="1">
      <c r="A1" s="18">
        <v>38240</v>
      </c>
    </row>
    <row r="2" ht="13.5" thickBot="1"/>
    <row r="3" spans="1:2" ht="13.5" thickBot="1">
      <c r="A3" s="8" t="s">
        <v>38</v>
      </c>
      <c r="B3" s="3"/>
    </row>
    <row r="5" spans="1:2" ht="12.75">
      <c r="A5" t="s">
        <v>39</v>
      </c>
      <c r="B5">
        <v>8</v>
      </c>
    </row>
    <row r="6" spans="1:2" ht="12.75">
      <c r="A6" t="s">
        <v>39</v>
      </c>
      <c r="B6">
        <v>9</v>
      </c>
    </row>
    <row r="7" spans="1:2" ht="12.75">
      <c r="A7" t="s">
        <v>39</v>
      </c>
      <c r="B7">
        <v>10</v>
      </c>
    </row>
    <row r="8" spans="1:4" ht="12.75">
      <c r="A8" t="s">
        <v>39</v>
      </c>
      <c r="B8">
        <v>11</v>
      </c>
      <c r="C8" s="7"/>
      <c r="D8" t="s">
        <v>41</v>
      </c>
    </row>
    <row r="9" spans="1:3" ht="12.75">
      <c r="A9" t="s">
        <v>39</v>
      </c>
      <c r="B9">
        <v>16</v>
      </c>
      <c r="C9" s="7"/>
    </row>
    <row r="10" ht="12.75">
      <c r="C10" t="s">
        <v>40</v>
      </c>
    </row>
    <row r="12" spans="2:4" ht="12.75">
      <c r="B12" t="s">
        <v>42</v>
      </c>
      <c r="D12" t="s">
        <v>43</v>
      </c>
    </row>
    <row r="13" spans="1:4" ht="12.75">
      <c r="A13" t="s">
        <v>44</v>
      </c>
      <c r="B13" t="s">
        <v>45</v>
      </c>
      <c r="C13" t="s">
        <v>50</v>
      </c>
      <c r="D13" t="s">
        <v>49</v>
      </c>
    </row>
    <row r="14" spans="3:4" ht="12.75">
      <c r="C14" t="s">
        <v>52</v>
      </c>
      <c r="D14" t="s">
        <v>51</v>
      </c>
    </row>
    <row r="15" spans="2:4" ht="12.75">
      <c r="B15" t="s">
        <v>46</v>
      </c>
      <c r="D15" t="s">
        <v>47</v>
      </c>
    </row>
    <row r="16" spans="3:4" ht="12.75">
      <c r="C16" t="s">
        <v>50</v>
      </c>
      <c r="D16" t="s">
        <v>53</v>
      </c>
    </row>
    <row r="17" ht="12.75">
      <c r="D17" t="s">
        <v>48</v>
      </c>
    </row>
    <row r="18" spans="3:7" ht="12.75">
      <c r="C18" t="s">
        <v>54</v>
      </c>
      <c r="D18" s="30" t="s">
        <v>360</v>
      </c>
      <c r="G18" s="29">
        <v>1</v>
      </c>
    </row>
    <row r="21" ht="12.75">
      <c r="B21" s="5" t="s">
        <v>55</v>
      </c>
    </row>
    <row r="24" ht="12.75">
      <c r="B24" s="5" t="s">
        <v>56</v>
      </c>
    </row>
    <row r="26" ht="12.75">
      <c r="B26" t="s">
        <v>57</v>
      </c>
    </row>
    <row r="27" ht="12.75">
      <c r="B27" t="s">
        <v>58</v>
      </c>
    </row>
    <row r="29" ht="12.75">
      <c r="B29" t="s">
        <v>59</v>
      </c>
    </row>
    <row r="30" ht="12.75">
      <c r="B30" t="s">
        <v>60</v>
      </c>
    </row>
    <row r="31" ht="12.75">
      <c r="B31" t="s">
        <v>61</v>
      </c>
    </row>
    <row r="34" ht="12.75">
      <c r="A34" s="29">
        <v>1</v>
      </c>
    </row>
    <row r="36" spans="1:10" ht="12.75">
      <c r="A36" s="29" t="s">
        <v>336</v>
      </c>
      <c r="B36" s="29"/>
      <c r="C36" s="29" t="s">
        <v>337</v>
      </c>
      <c r="D36" s="29"/>
      <c r="E36" s="29"/>
      <c r="F36" s="29"/>
      <c r="G36" s="29"/>
      <c r="H36" s="29"/>
      <c r="I36" s="29"/>
      <c r="J36" s="29"/>
    </row>
    <row r="37" spans="1:10" ht="12.75">
      <c r="A37" s="29"/>
      <c r="B37" s="29"/>
      <c r="C37" s="29"/>
      <c r="D37" s="29"/>
      <c r="E37" s="29"/>
      <c r="F37" s="29"/>
      <c r="G37" s="29"/>
      <c r="H37" s="29"/>
      <c r="I37" s="29"/>
      <c r="J37" s="29"/>
    </row>
    <row r="38" spans="1:10" ht="12.75">
      <c r="A38" s="29" t="s">
        <v>338</v>
      </c>
      <c r="B38" s="29"/>
      <c r="C38" s="29" t="s">
        <v>339</v>
      </c>
      <c r="D38" s="29"/>
      <c r="E38" s="29"/>
      <c r="F38" s="29"/>
      <c r="G38" s="29"/>
      <c r="H38" s="29"/>
      <c r="I38" s="29"/>
      <c r="J38" s="29"/>
    </row>
    <row r="39" spans="1:10" ht="12.75">
      <c r="A39" s="29"/>
      <c r="B39" s="29"/>
      <c r="C39" s="29"/>
      <c r="D39" s="29"/>
      <c r="E39" s="29"/>
      <c r="F39" s="29"/>
      <c r="G39" s="29"/>
      <c r="H39" s="29"/>
      <c r="I39" s="29"/>
      <c r="J39" s="29"/>
    </row>
    <row r="40" ht="13.5" thickBot="1"/>
    <row r="41" ht="13.5" thickBot="1">
      <c r="A41" s="18">
        <v>38247</v>
      </c>
    </row>
    <row r="43" spans="1:2" ht="12.75">
      <c r="A43" s="7"/>
      <c r="B43" s="7"/>
    </row>
    <row r="44" spans="1:5" ht="12.75">
      <c r="A44" s="14"/>
      <c r="B44" t="s">
        <v>97</v>
      </c>
      <c r="D44" t="s">
        <v>53</v>
      </c>
      <c r="E44" s="9">
        <v>200000</v>
      </c>
    </row>
    <row r="45" spans="1:5" ht="12.75">
      <c r="A45" s="15"/>
      <c r="B45" t="s">
        <v>98</v>
      </c>
      <c r="D45" t="s">
        <v>104</v>
      </c>
      <c r="E45" s="9">
        <v>100000</v>
      </c>
    </row>
    <row r="46" spans="1:5" ht="12.75">
      <c r="A46" s="15"/>
      <c r="B46" t="s">
        <v>99</v>
      </c>
      <c r="D46" t="s">
        <v>105</v>
      </c>
      <c r="E46" s="9">
        <v>10000</v>
      </c>
    </row>
    <row r="47" spans="4:5" ht="12.75">
      <c r="D47" t="s">
        <v>106</v>
      </c>
      <c r="E47" s="9">
        <v>1500</v>
      </c>
    </row>
    <row r="48" spans="1:5" ht="12.75">
      <c r="A48" s="7"/>
      <c r="B48" s="7"/>
      <c r="D48" t="s">
        <v>107</v>
      </c>
      <c r="E48" s="9">
        <v>3000</v>
      </c>
    </row>
    <row r="49" spans="1:2" ht="12.75">
      <c r="A49" s="14"/>
      <c r="B49" s="16" t="s">
        <v>100</v>
      </c>
    </row>
    <row r="50" spans="1:2" ht="12.75">
      <c r="A50" s="15"/>
      <c r="B50" s="16" t="s">
        <v>101</v>
      </c>
    </row>
    <row r="51" spans="1:2" ht="12.75">
      <c r="A51" s="15"/>
      <c r="B51" s="16" t="s">
        <v>99</v>
      </c>
    </row>
    <row r="52" spans="1:2" ht="12.75">
      <c r="A52" s="15"/>
      <c r="B52" s="16" t="s">
        <v>102</v>
      </c>
    </row>
    <row r="53" spans="1:2" ht="12.75">
      <c r="A53" s="15"/>
      <c r="B53" s="16" t="s">
        <v>103</v>
      </c>
    </row>
    <row r="55" ht="12.75">
      <c r="A55" t="s">
        <v>108</v>
      </c>
    </row>
    <row r="57" spans="1:5" ht="12.75">
      <c r="A57" t="s">
        <v>109</v>
      </c>
      <c r="E57" s="9">
        <v>1350000</v>
      </c>
    </row>
    <row r="58" spans="1:5" ht="12.75">
      <c r="A58" t="s">
        <v>110</v>
      </c>
      <c r="E58" s="10">
        <v>1000000</v>
      </c>
    </row>
    <row r="59" ht="12.75">
      <c r="E59" s="9">
        <f>E57-E58</f>
        <v>350000</v>
      </c>
    </row>
    <row r="60" spans="1:6" ht="12.75">
      <c r="A60" t="s">
        <v>53</v>
      </c>
      <c r="B60" t="s">
        <v>111</v>
      </c>
      <c r="E60" s="9">
        <v>200000</v>
      </c>
      <c r="F60" t="s">
        <v>79</v>
      </c>
    </row>
    <row r="61" spans="1:6" ht="12.75">
      <c r="A61" t="s">
        <v>49</v>
      </c>
      <c r="B61" t="s">
        <v>112</v>
      </c>
      <c r="E61" s="9">
        <v>100000</v>
      </c>
      <c r="F61" t="s">
        <v>27</v>
      </c>
    </row>
    <row r="62" spans="1:6" ht="12.75">
      <c r="A62" t="s">
        <v>105</v>
      </c>
      <c r="B62" t="s">
        <v>113</v>
      </c>
      <c r="E62" s="9">
        <v>5000</v>
      </c>
      <c r="F62" t="s">
        <v>79</v>
      </c>
    </row>
    <row r="63" spans="2:3" ht="12.75">
      <c r="B63" t="s">
        <v>114</v>
      </c>
      <c r="C63" s="9">
        <v>5000</v>
      </c>
    </row>
    <row r="64" ht="12.75">
      <c r="B64" t="s">
        <v>115</v>
      </c>
    </row>
    <row r="65" spans="1:6" ht="12.75">
      <c r="A65" t="s">
        <v>116</v>
      </c>
      <c r="B65" t="s">
        <v>117</v>
      </c>
      <c r="E65" s="9">
        <v>1500</v>
      </c>
      <c r="F65" t="s">
        <v>27</v>
      </c>
    </row>
    <row r="66" spans="1:6" ht="12.75">
      <c r="A66" t="s">
        <v>91</v>
      </c>
      <c r="B66" t="s">
        <v>118</v>
      </c>
      <c r="E66" s="9">
        <v>3000</v>
      </c>
      <c r="F66" t="s">
        <v>79</v>
      </c>
    </row>
    <row r="67" spans="1:6" ht="12.75">
      <c r="A67" t="s">
        <v>119</v>
      </c>
      <c r="E67" s="9">
        <v>200000</v>
      </c>
      <c r="F67" t="s">
        <v>27</v>
      </c>
    </row>
    <row r="68" spans="1:6" ht="12.75">
      <c r="A68" t="s">
        <v>120</v>
      </c>
      <c r="E68" s="10">
        <v>150000</v>
      </c>
      <c r="F68" t="s">
        <v>27</v>
      </c>
    </row>
    <row r="69" spans="2:5" ht="12.75">
      <c r="B69" t="s">
        <v>121</v>
      </c>
      <c r="E69" s="9">
        <f>E59+E60-E61+E62-E65+E66-E67-E68</f>
        <v>106500</v>
      </c>
    </row>
    <row r="70" spans="1:5" ht="12.75">
      <c r="A70" t="s">
        <v>122</v>
      </c>
      <c r="B70" t="s">
        <v>123</v>
      </c>
      <c r="E70" s="10">
        <v>2773</v>
      </c>
    </row>
    <row r="71" ht="12.75">
      <c r="E71" s="9">
        <f>E69-E70</f>
        <v>103727</v>
      </c>
    </row>
  </sheetData>
  <printOptions/>
  <pageMargins left="0.75" right="0.75" top="1" bottom="1" header="0.5" footer="0.5"/>
  <pageSetup orientation="portrait" paperSize="9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A1" sqref="A1:IV16384"/>
    </sheetView>
  </sheetViews>
  <sheetFormatPr defaultColWidth="9.140625" defaultRowHeight="12.75"/>
  <cols>
    <col min="1" max="16384" width="9.140625" style="30" customWidth="1"/>
  </cols>
  <sheetData>
    <row r="1" ht="12.75">
      <c r="A1" s="30" t="s">
        <v>350</v>
      </c>
    </row>
    <row r="3" spans="1:2" ht="12.75">
      <c r="A3" s="30" t="s">
        <v>320</v>
      </c>
      <c r="B3" s="30" t="s">
        <v>352</v>
      </c>
    </row>
    <row r="4" spans="1:2" ht="12.75">
      <c r="A4" s="30" t="s">
        <v>322</v>
      </c>
      <c r="B4" s="30" t="s">
        <v>351</v>
      </c>
    </row>
    <row r="6" ht="12.75">
      <c r="A6" s="30" t="s">
        <v>355</v>
      </c>
    </row>
    <row r="8" spans="1:2" ht="12.75">
      <c r="A8" s="30" t="s">
        <v>353</v>
      </c>
      <c r="B8" s="30" t="s">
        <v>354</v>
      </c>
    </row>
    <row r="9" spans="1:2" ht="12.75">
      <c r="A9" s="30" t="s">
        <v>356</v>
      </c>
      <c r="B9" s="30" t="s">
        <v>357</v>
      </c>
    </row>
    <row r="10" spans="1:2" ht="12.75">
      <c r="A10" s="30" t="s">
        <v>358</v>
      </c>
      <c r="B10" s="30" t="s">
        <v>359</v>
      </c>
    </row>
  </sheetData>
  <printOptions/>
  <pageMargins left="0.75" right="0.75" top="1" bottom="1" header="0.5" footer="0.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61"/>
  <sheetViews>
    <sheetView view="pageBreakPreview" zoomScale="60" workbookViewId="0" topLeftCell="A25">
      <selection activeCell="K38" sqref="K38"/>
    </sheetView>
  </sheetViews>
  <sheetFormatPr defaultColWidth="9.140625" defaultRowHeight="12.75"/>
  <sheetData>
    <row r="1" spans="1:2" ht="12.75">
      <c r="A1" t="s">
        <v>62</v>
      </c>
      <c r="B1" t="s">
        <v>63</v>
      </c>
    </row>
    <row r="2" spans="1:2" ht="12.75">
      <c r="A2" t="s">
        <v>64</v>
      </c>
      <c r="B2" t="s">
        <v>65</v>
      </c>
    </row>
    <row r="4" spans="1:2" ht="12.75">
      <c r="A4" t="s">
        <v>66</v>
      </c>
      <c r="B4" s="9">
        <v>20000</v>
      </c>
    </row>
    <row r="5" spans="1:2" ht="12.75">
      <c r="A5" t="s">
        <v>67</v>
      </c>
      <c r="B5" s="10">
        <v>9076</v>
      </c>
    </row>
    <row r="6" spans="2:3" ht="12.75">
      <c r="B6" s="11">
        <f>B4-B5</f>
        <v>10924</v>
      </c>
      <c r="C6" t="s">
        <v>68</v>
      </c>
    </row>
    <row r="8" ht="12.75">
      <c r="A8" t="s">
        <v>69</v>
      </c>
    </row>
    <row r="10" ht="12.75">
      <c r="A10" t="s">
        <v>70</v>
      </c>
    </row>
    <row r="11" spans="2:3" ht="12.75">
      <c r="B11" s="9">
        <v>40000</v>
      </c>
      <c r="C11" t="s">
        <v>71</v>
      </c>
    </row>
    <row r="12" spans="2:3" ht="12.75">
      <c r="B12" s="10">
        <v>15000</v>
      </c>
      <c r="C12" t="s">
        <v>72</v>
      </c>
    </row>
    <row r="13" ht="12.75">
      <c r="B13" s="12">
        <f>B11-B12</f>
        <v>25000</v>
      </c>
    </row>
    <row r="14" ht="12.75">
      <c r="A14" s="10">
        <v>40000</v>
      </c>
    </row>
    <row r="15" spans="1:3" ht="12.75">
      <c r="A15">
        <v>2</v>
      </c>
      <c r="B15" t="s">
        <v>73</v>
      </c>
      <c r="C15" s="9">
        <v>20000</v>
      </c>
    </row>
    <row r="16" spans="2:3" ht="12.75">
      <c r="B16" t="s">
        <v>74</v>
      </c>
      <c r="C16" s="10">
        <v>9076</v>
      </c>
    </row>
    <row r="17" ht="12.75">
      <c r="C17" s="9">
        <f>C15-C16</f>
        <v>10924</v>
      </c>
    </row>
    <row r="18" spans="1:6" ht="12.75">
      <c r="A18" t="s">
        <v>75</v>
      </c>
      <c r="C18" s="11">
        <v>15000</v>
      </c>
      <c r="D18" t="s">
        <v>76</v>
      </c>
      <c r="F18" s="9">
        <v>15000</v>
      </c>
    </row>
    <row r="19" spans="3:6" ht="12.75">
      <c r="C19" s="9"/>
      <c r="F19" s="10">
        <v>9076</v>
      </c>
    </row>
    <row r="20" spans="3:6" ht="12.75">
      <c r="C20" t="s">
        <v>77</v>
      </c>
      <c r="F20" s="9">
        <f>F18-F19</f>
        <v>5924</v>
      </c>
    </row>
    <row r="22" spans="1:6" ht="12.75">
      <c r="A22" t="s">
        <v>78</v>
      </c>
      <c r="B22" s="9">
        <v>9076</v>
      </c>
      <c r="C22" s="5" t="s">
        <v>79</v>
      </c>
      <c r="D22" s="9">
        <v>5924</v>
      </c>
      <c r="E22" s="5" t="s">
        <v>73</v>
      </c>
      <c r="F22" s="9">
        <f>B22+D22</f>
        <v>15000</v>
      </c>
    </row>
    <row r="23" spans="1:6" ht="12.75">
      <c r="A23" t="s">
        <v>68</v>
      </c>
      <c r="F23" s="12">
        <v>25000</v>
      </c>
    </row>
    <row r="24" ht="12.75">
      <c r="A24" t="s">
        <v>80</v>
      </c>
    </row>
    <row r="26" ht="12.75">
      <c r="A26" t="s">
        <v>81</v>
      </c>
    </row>
    <row r="27" spans="1:2" ht="12.75">
      <c r="A27" t="s">
        <v>82</v>
      </c>
      <c r="B27" s="9">
        <v>12000</v>
      </c>
    </row>
    <row r="28" spans="1:2" ht="12.75">
      <c r="A28" t="s">
        <v>83</v>
      </c>
      <c r="B28" s="10">
        <v>8000</v>
      </c>
    </row>
    <row r="29" ht="12.75">
      <c r="B29" s="13">
        <f>B27-B28</f>
        <v>4000</v>
      </c>
    </row>
    <row r="31" ht="12.75">
      <c r="A31" s="10">
        <v>12000</v>
      </c>
    </row>
    <row r="32" spans="1:2" ht="12.75">
      <c r="A32">
        <v>2</v>
      </c>
      <c r="B32" s="9">
        <v>6000</v>
      </c>
    </row>
    <row r="33" spans="1:2" ht="12.75">
      <c r="A33" t="s">
        <v>84</v>
      </c>
      <c r="B33" s="9">
        <v>6000</v>
      </c>
    </row>
    <row r="34" spans="1:2" ht="12.75">
      <c r="A34" t="s">
        <v>85</v>
      </c>
      <c r="B34" s="10">
        <v>8000</v>
      </c>
    </row>
    <row r="35" ht="12.75">
      <c r="B35" s="9">
        <v>2000</v>
      </c>
    </row>
    <row r="36" spans="1:6" ht="12.75">
      <c r="A36" t="s">
        <v>86</v>
      </c>
      <c r="B36" s="9">
        <v>6000</v>
      </c>
      <c r="C36" s="5" t="s">
        <v>79</v>
      </c>
      <c r="D36" s="9">
        <v>2000</v>
      </c>
      <c r="E36" s="5" t="s">
        <v>73</v>
      </c>
      <c r="F36" s="9">
        <f>B36+D36</f>
        <v>8000</v>
      </c>
    </row>
    <row r="37" spans="1:6" ht="12.75">
      <c r="A37" t="s">
        <v>68</v>
      </c>
      <c r="F37" s="13">
        <v>4000</v>
      </c>
    </row>
    <row r="39" spans="1:2" ht="12.75">
      <c r="A39" t="s">
        <v>66</v>
      </c>
      <c r="B39" s="9">
        <v>3000</v>
      </c>
    </row>
    <row r="41" ht="12.75">
      <c r="A41" s="10">
        <v>3000</v>
      </c>
    </row>
    <row r="42" spans="1:2" ht="12.75">
      <c r="A42">
        <v>2</v>
      </c>
      <c r="B42" s="9">
        <v>1500</v>
      </c>
    </row>
    <row r="43" ht="12.75">
      <c r="A43" t="s">
        <v>87</v>
      </c>
    </row>
    <row r="44" ht="12.75">
      <c r="A44" t="s">
        <v>88</v>
      </c>
    </row>
    <row r="46" spans="1:5" ht="12.75">
      <c r="A46" s="9">
        <v>3000</v>
      </c>
      <c r="B46" s="5" t="s">
        <v>27</v>
      </c>
      <c r="C46" s="9">
        <v>1815</v>
      </c>
      <c r="D46" s="5" t="s">
        <v>73</v>
      </c>
      <c r="E46" s="9">
        <f>A46-C46</f>
        <v>1185</v>
      </c>
    </row>
    <row r="48" spans="1:2" ht="12.75">
      <c r="A48" t="s">
        <v>66</v>
      </c>
      <c r="B48" s="9">
        <v>1500</v>
      </c>
    </row>
    <row r="50" ht="12.75">
      <c r="A50" s="10">
        <v>1500</v>
      </c>
    </row>
    <row r="51" spans="1:2" ht="12.75">
      <c r="A51">
        <v>2</v>
      </c>
      <c r="B51">
        <v>750</v>
      </c>
    </row>
    <row r="52" ht="12.75">
      <c r="A52" t="s">
        <v>89</v>
      </c>
    </row>
    <row r="54" spans="1:2" ht="12.75">
      <c r="A54" t="s">
        <v>90</v>
      </c>
      <c r="B54" t="s">
        <v>91</v>
      </c>
    </row>
    <row r="55" spans="1:2" ht="12.75">
      <c r="A55" t="s">
        <v>92</v>
      </c>
      <c r="B55" s="9">
        <v>10000</v>
      </c>
    </row>
    <row r="56" spans="1:2" ht="12.75">
      <c r="A56" t="s">
        <v>93</v>
      </c>
      <c r="B56" s="9">
        <v>120000</v>
      </c>
    </row>
    <row r="58" spans="1:4" ht="12.75">
      <c r="A58" t="s">
        <v>94</v>
      </c>
      <c r="B58" s="5" t="s">
        <v>73</v>
      </c>
      <c r="C58">
        <f>120000*0.06</f>
        <v>7200</v>
      </c>
      <c r="D58" t="s">
        <v>44</v>
      </c>
    </row>
    <row r="60" ht="12.75">
      <c r="A60" t="s">
        <v>95</v>
      </c>
    </row>
    <row r="61" ht="12.75">
      <c r="A61" t="s">
        <v>96</v>
      </c>
    </row>
  </sheetData>
  <printOptions/>
  <pageMargins left="0.75" right="0.75" top="1" bottom="1" header="0.5" footer="0.5"/>
  <pageSetup orientation="portrait" paperSize="9" scale="85" r:id="rId1"/>
  <rowBreaks count="1" manualBreakCount="1">
    <brk id="25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F20"/>
  <sheetViews>
    <sheetView view="pageBreakPreview" zoomScale="60" workbookViewId="0" topLeftCell="A1">
      <selection activeCell="K38" sqref="K38"/>
    </sheetView>
  </sheetViews>
  <sheetFormatPr defaultColWidth="9.140625" defaultRowHeight="12.75"/>
  <cols>
    <col min="1" max="1" width="10.8515625" style="0" customWidth="1"/>
  </cols>
  <sheetData>
    <row r="1" ht="13.5" thickBot="1">
      <c r="A1" s="17">
        <v>38254</v>
      </c>
    </row>
    <row r="3" ht="12.75">
      <c r="A3" t="s">
        <v>124</v>
      </c>
    </row>
    <row r="4" spans="1:4" ht="12.75">
      <c r="A4" s="7"/>
      <c r="B4" s="7"/>
      <c r="C4" s="7"/>
      <c r="D4" s="7"/>
    </row>
    <row r="5" spans="1:4" ht="12.75">
      <c r="A5" t="s">
        <v>125</v>
      </c>
      <c r="B5" s="14">
        <v>38</v>
      </c>
      <c r="C5" t="s">
        <v>127</v>
      </c>
      <c r="D5">
        <v>40</v>
      </c>
    </row>
    <row r="6" spans="1:4" ht="12.75">
      <c r="A6" t="s">
        <v>126</v>
      </c>
      <c r="B6" s="19">
        <v>50</v>
      </c>
      <c r="C6" t="s">
        <v>128</v>
      </c>
      <c r="D6" s="7">
        <v>48</v>
      </c>
    </row>
    <row r="7" spans="2:4" ht="12.75">
      <c r="B7">
        <f>SUM(B5:B6)</f>
        <v>88</v>
      </c>
      <c r="D7">
        <f>SUM(D5:D6)</f>
        <v>88</v>
      </c>
    </row>
    <row r="9" spans="1:5" ht="12.75">
      <c r="A9" t="s">
        <v>109</v>
      </c>
      <c r="E9" s="9">
        <v>400000</v>
      </c>
    </row>
    <row r="10" spans="1:5" ht="12.75">
      <c r="A10" t="s">
        <v>110</v>
      </c>
      <c r="E10" s="10">
        <v>250000</v>
      </c>
    </row>
    <row r="11" ht="12.75">
      <c r="E11" s="9">
        <f>E9-E10</f>
        <v>150000</v>
      </c>
    </row>
    <row r="12" ht="12.75">
      <c r="A12" t="s">
        <v>129</v>
      </c>
    </row>
    <row r="13" spans="1:6" ht="12.75">
      <c r="A13" t="s">
        <v>9</v>
      </c>
      <c r="B13" t="s">
        <v>130</v>
      </c>
      <c r="E13" s="9">
        <v>48000</v>
      </c>
      <c r="F13" t="s">
        <v>79</v>
      </c>
    </row>
    <row r="14" spans="1:6" ht="12.75">
      <c r="A14" t="s">
        <v>131</v>
      </c>
      <c r="B14" t="s">
        <v>132</v>
      </c>
      <c r="E14" s="9">
        <v>19000</v>
      </c>
      <c r="F14" t="s">
        <v>79</v>
      </c>
    </row>
    <row r="15" spans="1:6" ht="12.75">
      <c r="A15" t="s">
        <v>133</v>
      </c>
      <c r="E15" s="10">
        <v>110000</v>
      </c>
      <c r="F15" t="s">
        <v>27</v>
      </c>
    </row>
    <row r="16" ht="12.75">
      <c r="E16" s="9">
        <f>E11+E13+E14-E15</f>
        <v>107000</v>
      </c>
    </row>
    <row r="17" spans="1:6" ht="12.75">
      <c r="A17" t="s">
        <v>91</v>
      </c>
      <c r="B17" t="s">
        <v>134</v>
      </c>
      <c r="E17" s="10">
        <v>3500</v>
      </c>
      <c r="F17" t="s">
        <v>79</v>
      </c>
    </row>
    <row r="18" ht="12.75">
      <c r="E18" s="9">
        <f>SUM(E16:E17)</f>
        <v>110500</v>
      </c>
    </row>
    <row r="19" spans="1:5" ht="12.75">
      <c r="A19" t="s">
        <v>135</v>
      </c>
      <c r="E19" s="10">
        <v>3273</v>
      </c>
    </row>
    <row r="20" spans="3:5" ht="12.75">
      <c r="C20" t="s">
        <v>40</v>
      </c>
      <c r="E20" s="9">
        <f>SUM(E18-E19)</f>
        <v>107227</v>
      </c>
    </row>
  </sheetData>
  <printOptions/>
  <pageMargins left="0.75" right="0.75" top="1" bottom="1" header="0.5" footer="0.5"/>
  <pageSetup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65"/>
  <sheetViews>
    <sheetView view="pageBreakPreview" zoomScale="60" workbookViewId="0" topLeftCell="A34">
      <selection activeCell="K38" sqref="K38"/>
    </sheetView>
  </sheetViews>
  <sheetFormatPr defaultColWidth="9.140625" defaultRowHeight="12.75"/>
  <sheetData>
    <row r="1" ht="13.5" thickBot="1">
      <c r="A1" t="s">
        <v>137</v>
      </c>
    </row>
    <row r="2" spans="1:3" ht="13.5" thickBot="1">
      <c r="A2" t="s">
        <v>136</v>
      </c>
      <c r="B2" t="s">
        <v>140</v>
      </c>
      <c r="C2" s="20" t="s">
        <v>138</v>
      </c>
    </row>
    <row r="4" ht="13.5" thickBot="1"/>
    <row r="5" spans="2:5" ht="13.5" thickBot="1">
      <c r="B5" t="s">
        <v>141</v>
      </c>
      <c r="C5" s="20" t="s">
        <v>139</v>
      </c>
      <c r="E5" t="s">
        <v>142</v>
      </c>
    </row>
    <row r="7" ht="12.75">
      <c r="A7" t="s">
        <v>143</v>
      </c>
    </row>
    <row r="8" ht="12.75">
      <c r="A8" t="s">
        <v>144</v>
      </c>
    </row>
    <row r="9" ht="13.5" thickBot="1"/>
    <row r="10" spans="1:3" ht="13.5" thickBot="1">
      <c r="A10" t="s">
        <v>145</v>
      </c>
      <c r="B10" t="s">
        <v>146</v>
      </c>
      <c r="C10" s="20" t="s">
        <v>138</v>
      </c>
    </row>
    <row r="12" ht="13.5" thickBot="1"/>
    <row r="13" spans="3:5" ht="13.5" thickBot="1">
      <c r="C13" s="20" t="s">
        <v>139</v>
      </c>
      <c r="E13" t="s">
        <v>147</v>
      </c>
    </row>
    <row r="15" ht="12.75">
      <c r="A15" t="s">
        <v>148</v>
      </c>
    </row>
    <row r="16" ht="12.75">
      <c r="A16" t="s">
        <v>149</v>
      </c>
    </row>
    <row r="17" ht="13.5" thickBot="1"/>
    <row r="18" spans="1:3" ht="13.5" thickBot="1">
      <c r="A18" t="s">
        <v>150</v>
      </c>
      <c r="B18" t="s">
        <v>133</v>
      </c>
      <c r="C18" s="20" t="s">
        <v>138</v>
      </c>
    </row>
    <row r="20" ht="13.5" thickBot="1"/>
    <row r="21" spans="3:5" ht="13.5" thickBot="1">
      <c r="C21" s="20" t="s">
        <v>139</v>
      </c>
      <c r="E21" t="s">
        <v>146</v>
      </c>
    </row>
    <row r="23" ht="12.75">
      <c r="A23" t="s">
        <v>151</v>
      </c>
    </row>
    <row r="26" spans="1:3" ht="12.75">
      <c r="A26" t="s">
        <v>152</v>
      </c>
      <c r="C26" t="s">
        <v>153</v>
      </c>
    </row>
    <row r="27" ht="12.75">
      <c r="C27" t="s">
        <v>154</v>
      </c>
    </row>
    <row r="28" ht="13.5" thickBot="1"/>
    <row r="29" spans="1:3" ht="13.5" thickBot="1">
      <c r="A29" t="s">
        <v>162</v>
      </c>
      <c r="C29" s="20" t="s">
        <v>55</v>
      </c>
    </row>
    <row r="30" ht="12.75">
      <c r="D30" s="21">
        <v>33.33</v>
      </c>
    </row>
    <row r="31" ht="13.5" thickBot="1"/>
    <row r="32" ht="13.5" thickBot="1">
      <c r="C32" s="20" t="s">
        <v>155</v>
      </c>
    </row>
    <row r="34" ht="13.5" thickBot="1">
      <c r="A34" t="s">
        <v>163</v>
      </c>
    </row>
    <row r="35" ht="13.5" thickBot="1">
      <c r="C35" s="20" t="s">
        <v>155</v>
      </c>
    </row>
    <row r="36" ht="12.75">
      <c r="D36" s="21">
        <v>33.33</v>
      </c>
    </row>
    <row r="37" ht="13.5" thickBot="1"/>
    <row r="38" ht="13.5" thickBot="1">
      <c r="C38" s="20" t="s">
        <v>55</v>
      </c>
    </row>
    <row r="40" ht="13.5" thickBot="1"/>
    <row r="41" spans="1:4" ht="13.5" thickBot="1">
      <c r="A41" t="s">
        <v>164</v>
      </c>
      <c r="D41" s="20" t="s">
        <v>155</v>
      </c>
    </row>
    <row r="42" spans="2:6" ht="12.75">
      <c r="B42" s="21">
        <v>33.33</v>
      </c>
      <c r="F42" s="21">
        <v>33.33</v>
      </c>
    </row>
    <row r="43" ht="13.5" thickBot="1"/>
    <row r="44" spans="2:6" ht="13.5" thickBot="1">
      <c r="B44" s="20" t="s">
        <v>156</v>
      </c>
      <c r="C44" s="22">
        <v>1</v>
      </c>
      <c r="E44" s="22">
        <v>1</v>
      </c>
      <c r="F44" s="20" t="s">
        <v>55</v>
      </c>
    </row>
    <row r="46" ht="13.5" thickBot="1"/>
    <row r="47" spans="1:3" ht="13.5" thickBot="1">
      <c r="A47" s="22">
        <v>0.25</v>
      </c>
      <c r="B47" s="20" t="s">
        <v>157</v>
      </c>
      <c r="C47" s="22">
        <v>1</v>
      </c>
    </row>
    <row r="50" spans="1:3" ht="12.75">
      <c r="A50" t="s">
        <v>160</v>
      </c>
      <c r="C50" t="s">
        <v>158</v>
      </c>
    </row>
    <row r="51" spans="1:3" ht="12.75">
      <c r="A51" t="s">
        <v>159</v>
      </c>
      <c r="C51" t="s">
        <v>159</v>
      </c>
    </row>
    <row r="53" ht="13.5" thickBot="1"/>
    <row r="54" spans="1:4" ht="13.5" thickBot="1">
      <c r="A54" t="s">
        <v>161</v>
      </c>
      <c r="D54" s="20" t="s">
        <v>155</v>
      </c>
    </row>
    <row r="56" ht="13.5" thickBot="1">
      <c r="H56" t="s">
        <v>53</v>
      </c>
    </row>
    <row r="57" spans="2:6" ht="13.5" thickBot="1">
      <c r="B57" s="20" t="s">
        <v>156</v>
      </c>
      <c r="F57" s="20" t="s">
        <v>55</v>
      </c>
    </row>
    <row r="60" ht="12.75">
      <c r="D60" t="s">
        <v>146</v>
      </c>
    </row>
    <row r="62" ht="12.75">
      <c r="A62" t="s">
        <v>165</v>
      </c>
    </row>
    <row r="63" ht="12.75">
      <c r="A63" t="s">
        <v>166</v>
      </c>
    </row>
    <row r="65" ht="12.75">
      <c r="A65" t="s">
        <v>167</v>
      </c>
    </row>
  </sheetData>
  <printOptions/>
  <pageMargins left="0.75" right="0.75" top="1" bottom="1" header="0.5" footer="0.5"/>
  <pageSetup orientation="portrait" paperSize="9" scale="85" r:id="rId2"/>
  <rowBreaks count="1" manualBreakCount="1">
    <brk id="24" max="25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6"/>
  <sheetViews>
    <sheetView view="pageBreakPreview" zoomScale="60" workbookViewId="0" topLeftCell="A1">
      <selection activeCell="K38" sqref="K38"/>
    </sheetView>
  </sheetViews>
  <sheetFormatPr defaultColWidth="9.140625" defaultRowHeight="12.75"/>
  <cols>
    <col min="1" max="1" width="11.28125" style="0" bestFit="1" customWidth="1"/>
    <col min="2" max="2" width="10.8515625" style="0" bestFit="1" customWidth="1"/>
    <col min="5" max="5" width="9.28125" style="0" bestFit="1" customWidth="1"/>
  </cols>
  <sheetData>
    <row r="1" ht="13.5" thickBot="1">
      <c r="A1" s="18">
        <v>38275</v>
      </c>
    </row>
    <row r="3" spans="1:5" ht="12.75">
      <c r="A3" t="s">
        <v>224</v>
      </c>
      <c r="B3" t="s">
        <v>225</v>
      </c>
      <c r="E3" t="s">
        <v>226</v>
      </c>
    </row>
    <row r="4" ht="12.75">
      <c r="E4" t="s">
        <v>227</v>
      </c>
    </row>
    <row r="6" ht="12.75">
      <c r="A6" t="s">
        <v>228</v>
      </c>
    </row>
    <row r="7" ht="12.75">
      <c r="A7" t="s">
        <v>229</v>
      </c>
    </row>
    <row r="9" ht="12.75">
      <c r="B9" t="s">
        <v>230</v>
      </c>
    </row>
    <row r="11" spans="1:2" ht="12.75">
      <c r="A11" t="s">
        <v>231</v>
      </c>
      <c r="B11" s="9">
        <v>4000000</v>
      </c>
    </row>
    <row r="12" spans="1:2" ht="12.75">
      <c r="A12" t="s">
        <v>232</v>
      </c>
      <c r="B12" s="9">
        <v>1000000</v>
      </c>
    </row>
    <row r="14" spans="1:5" ht="12.75">
      <c r="A14" t="s">
        <v>233</v>
      </c>
      <c r="E14" s="9">
        <v>500000</v>
      </c>
    </row>
    <row r="16" ht="12.75">
      <c r="A16" t="s">
        <v>234</v>
      </c>
    </row>
  </sheetData>
  <printOptions/>
  <pageMargins left="0.75" right="0.75" top="1" bottom="1" header="0.5" footer="0.5"/>
  <pageSetup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Thuis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</dc:creator>
  <cp:keywords/>
  <dc:description/>
  <cp:lastModifiedBy>R.Masmeijer</cp:lastModifiedBy>
  <cp:lastPrinted>2004-10-25T18:49:13Z</cp:lastPrinted>
  <dcterms:created xsi:type="dcterms:W3CDTF">2004-10-22T06:59:39Z</dcterms:created>
  <dcterms:modified xsi:type="dcterms:W3CDTF">2004-11-29T19:42:19Z</dcterms:modified>
  <cp:category/>
  <cp:version/>
  <cp:contentType/>
  <cp:contentStatus/>
</cp:coreProperties>
</file>